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showInkAnnotation="0" codeName="DieseArbeitsmappe" defaultThemeVersion="124226"/>
  <mc:AlternateContent xmlns:mc="http://schemas.openxmlformats.org/markup-compatibility/2006">
    <mc:Choice Requires="x15">
      <x15ac:absPath xmlns:x15ac="http://schemas.microsoft.com/office/spreadsheetml/2010/11/ac" url="D:\_Fimovi\Webseite GER\Blogbeiträge\_ _Uploads\Tutorial_Kurzarbeit\"/>
    </mc:Choice>
  </mc:AlternateContent>
  <xr:revisionPtr revIDLastSave="0" documentId="13_ncr:1_{FE179B99-9308-4B1E-815B-D4F8BBB4561D}" xr6:coauthVersionLast="47" xr6:coauthVersionMax="47" xr10:uidLastSave="{00000000-0000-0000-0000-000000000000}"/>
  <workbookProtection workbookAlgorithmName="SHA-512" workbookHashValue="4fIfs6D+nXpAhnxJNx7Dec0lYEYdvEhoWTfdBUZWO+l0wrqMHDJNDg+5HyIGA+TG68d4yzoNp5uoaCmuqe03aA==" workbookSaltValue="GLRRktA0HfE9Z2J+OYzS5A==" workbookSpinCount="100000" lockStructure="1"/>
  <bookViews>
    <workbookView xWindow="0" yWindow="0" windowWidth="34380" windowHeight="21000" tabRatio="788" xr2:uid="{00000000-000D-0000-FFFF-FFFF00000000}"/>
  </bookViews>
  <sheets>
    <sheet name="Hinweis" sheetId="60" r:id="rId1"/>
    <sheet name="Annahmen" sheetId="1" r:id="rId2"/>
    <sheet name="Personal" sheetId="21" r:id="rId3"/>
    <sheet name="Formate" sheetId="13" state="hidden" r:id="rId4"/>
  </sheets>
  <definedNames>
    <definedName name="A_P1_13">Annahmen!$F$7:$F$10</definedName>
    <definedName name="A_P1_Gehalt_01">Annahmen!$H$7</definedName>
    <definedName name="A_P1_Gehalt_02">Annahmen!$H$8</definedName>
    <definedName name="A_P1_Gehalt_03">Annahmen!$H$9</definedName>
    <definedName name="A_P1_Gehalt_04">Annahmen!$H$10</definedName>
    <definedName name="A_P1_Mitarbeiter">Annahmen!$C$7:$C$10</definedName>
    <definedName name="A_P1_Name">Annahmen!$C$6</definedName>
    <definedName name="A_P1_Steig_01">Annahmen!$G$7</definedName>
    <definedName name="A_P1_Steig_02">Annahmen!$G$8</definedName>
    <definedName name="A_P1_Steig_03">Annahmen!$G$9</definedName>
    <definedName name="A_P1_Steig_04">Annahmen!$G$10</definedName>
    <definedName name="A_SozAb_01">Annahmen!$F$17</definedName>
    <definedName name="A_SozAb_02">Annahmen!$F$18</definedName>
    <definedName name="A_SozAb_03">Annahmen!$F$19</definedName>
    <definedName name="A_SozAb_04">Annahmen!$F$20</definedName>
    <definedName name="A_SozAb_05">Annahmen!$F$21</definedName>
    <definedName name="A_SozAb_06">Annahmen!$F$22</definedName>
    <definedName name="AGSatz_KVPV">Annahmen!$F$25</definedName>
    <definedName name="AGSatz_Pausch">Annahmen!$F$30</definedName>
    <definedName name="AGSatz_RVAV">Annahmen!$F$24</definedName>
    <definedName name="Application.Version.Build" comment="Maninweb" hidden="1">#REF!</definedName>
    <definedName name="Application.Version.Code" comment="Maninweb" hidden="1">#REF!</definedName>
    <definedName name="Application.Version.Version" comment="Maninweb" hidden="1">#REF!</definedName>
    <definedName name="Currency_Unit">"EUR"</definedName>
    <definedName name="_xlnm.Print_Area" localSheetId="1">Annahmen!$B$1:$J$31</definedName>
    <definedName name="_xlnm.Print_Area" localSheetId="3">Formate!$A$1:$L$92</definedName>
    <definedName name="_xlnm.Print_Area" localSheetId="0">Hinweis!$B$2:$M$60</definedName>
    <definedName name="GanzkleineZahl">Formate!$D$77</definedName>
    <definedName name="Language.Current" comment="Maninweb" hidden="1">#REF!</definedName>
    <definedName name="Language.Default" comment="Maninweb" hidden="1">#REF!</definedName>
    <definedName name="Language.Fimovi" comment="Maninweb" hidden="1">IF(#REF!&gt;0,Annahmen!#REF!,0)</definedName>
    <definedName name="Lists.Languages.Key" comment="Maninweb" hidden="1">OFFSET(#REF!,0,0,#REF!,1)</definedName>
    <definedName name="Lists.Languages.Name" comment="Maninweb" hidden="1">OFFSET(#REF!,0,0,#REF!,1)</definedName>
    <definedName name="Max_AG_KVPV">Annahmen!$F$27</definedName>
    <definedName name="Max_AG_RVAV">Annahmen!$F$26</definedName>
    <definedName name="Milliarde">Formate!$D$76</definedName>
    <definedName name="Million">Formate!$D$75</definedName>
    <definedName name="Mon_13te_Z">Annahmen!$G$13</definedName>
    <definedName name="Mon_13te_Z_kop">Annahmen!$F$13</definedName>
    <definedName name="Monate">Formate!$J$69:$J$80</definedName>
    <definedName name="Monate_Jahr">Formate!$D$69</definedName>
    <definedName name="Monate_Quartal">Formate!$D$71</definedName>
    <definedName name="P_P1_Anz_01">Personal!$J$11:$AG$11</definedName>
    <definedName name="P_P1_Anz_02">Personal!$J$12:$AG$12</definedName>
    <definedName name="P_P1_Anz_03">Personal!$J$13:$AG$13</definedName>
    <definedName name="P_P1_Anz_04">Personal!$J$14:$AG$14</definedName>
    <definedName name="P_P1_LoNK_01">Personal!$E$11</definedName>
    <definedName name="P_P1_LoNK_02">Personal!$E$12</definedName>
    <definedName name="P_P1_LoNK_03">Personal!$E$13</definedName>
    <definedName name="P_P1_LoNK_04">Personal!$E$14</definedName>
    <definedName name="Periodizitaet">Formate!$J$83:$J$86</definedName>
    <definedName name="Pf_hor_ja">Formate!$D$86</definedName>
    <definedName name="Pf_hor_nein">Formate!$D$87</definedName>
    <definedName name="Pf_li">Formate!$D$84</definedName>
    <definedName name="Pf_re">Formate!$D$85</definedName>
    <definedName name="Pf_unt_ja">Formate!$D$82</definedName>
    <definedName name="Pf_unt_nein">Formate!$D$83</definedName>
    <definedName name="Quartale_Jahr">Formate!$D$70</definedName>
    <definedName name="Rückzahlungsmethode">Formate!$D$94:$D$96</definedName>
    <definedName name="Rund_Tol">Formate!$D$73</definedName>
    <definedName name="String.Bullet" comment="Maninweb" hidden="1">#REF!</definedName>
    <definedName name="String.Dash" comment="Maninweb" hidden="1">#REF!</definedName>
    <definedName name="String.Ellipsis" comment="Maninweb" hidden="1">#REF!</definedName>
    <definedName name="String.Empty" comment="Maninweb" hidden="1">#REF!</definedName>
    <definedName name="String.Error" comment="Maninweb" hidden="1">#REF!</definedName>
    <definedName name="String.Link" comment="Maninweb" hidden="1">#REF!</definedName>
    <definedName name="String.Missing" comment="Maninweb" hidden="1">#REF!</definedName>
    <definedName name="String.None" comment="Maninweb" hidden="1">#REF!</definedName>
    <definedName name="String.Separator" comment="Maninweb" hidden="1">#REF!</definedName>
    <definedName name="String.Slash" comment="Maninweb" hidden="1">#REF!</definedName>
    <definedName name="String.Spacer" comment="Maninweb" hidden="1">#REF!</definedName>
    <definedName name="String.Spacer.Double" comment="Maninweb" hidden="1">#REF!</definedName>
    <definedName name="String.Warning" comment="Maninweb" hidden="1">#REF!</definedName>
    <definedName name="String.Zero" comment="Maninweb" hidden="1">#REF!</definedName>
    <definedName name="System.Date" comment="Maninweb" hidden="1">#REF!</definedName>
    <definedName name="System.Error" comment="Maninweb" hidden="1">#REF!</definedName>
    <definedName name="System.Months" comment="Maninweb" hidden="1">OFFSET(#REF!,0,0,COUNTIF(#REF!,"?*"),1)</definedName>
    <definedName name="System.Periods.Index" comment="Maninweb" hidden="1">OFFSET(#REF!,0,0,COUNTIF(#REF!,"K"&amp;"."&amp;"*"),1)</definedName>
    <definedName name="System.Periods.Name" comment="Maninweb" hidden="1">OFFSET(#REF!,0,0,COUNTIF(#REF!,"K"&amp;"."&amp;"*"),1)</definedName>
    <definedName name="Tage_Jahr">Formate!$D$68</definedName>
    <definedName name="Tausend">Formate!$D$74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1" l="1"/>
  <c r="H9" i="1"/>
  <c r="H8" i="1"/>
  <c r="H7" i="1"/>
  <c r="F25" i="1" l="1"/>
  <c r="C10" i="21" l="1"/>
  <c r="U22" i="21" l="1"/>
  <c r="T22" i="21"/>
  <c r="S22" i="21"/>
  <c r="R22" i="21"/>
  <c r="Q22" i="21"/>
  <c r="P22" i="21"/>
  <c r="O22" i="21"/>
  <c r="N22" i="21"/>
  <c r="M22" i="21"/>
  <c r="L22" i="21"/>
  <c r="K22" i="21"/>
  <c r="U21" i="21"/>
  <c r="T21" i="21"/>
  <c r="S21" i="21"/>
  <c r="R21" i="21"/>
  <c r="Q21" i="21"/>
  <c r="P21" i="21"/>
  <c r="O21" i="21"/>
  <c r="N21" i="21"/>
  <c r="M21" i="21"/>
  <c r="L21" i="21"/>
  <c r="K21" i="21"/>
  <c r="U20" i="21"/>
  <c r="T20" i="21"/>
  <c r="S20" i="21"/>
  <c r="R20" i="21"/>
  <c r="Q20" i="21"/>
  <c r="P20" i="21"/>
  <c r="O20" i="21"/>
  <c r="N20" i="21"/>
  <c r="M20" i="21"/>
  <c r="L20" i="21"/>
  <c r="K20" i="21"/>
  <c r="J22" i="21"/>
  <c r="J21" i="21"/>
  <c r="J20" i="21"/>
  <c r="U19" i="21"/>
  <c r="T19" i="21"/>
  <c r="S19" i="21"/>
  <c r="R19" i="21"/>
  <c r="Q19" i="21"/>
  <c r="P19" i="21"/>
  <c r="O19" i="21"/>
  <c r="N19" i="21"/>
  <c r="M19" i="21"/>
  <c r="L19" i="21"/>
  <c r="K19" i="21"/>
  <c r="J19" i="21"/>
  <c r="H34" i="21" l="1"/>
  <c r="G13" i="1"/>
  <c r="F36" i="21"/>
  <c r="E46" i="21" s="1"/>
  <c r="F37" i="21"/>
  <c r="F38" i="21"/>
  <c r="E48" i="21" s="1"/>
  <c r="F39" i="21"/>
  <c r="F24" i="1"/>
  <c r="F26" i="1" s="1"/>
  <c r="F27" i="1"/>
  <c r="I7" i="1"/>
  <c r="I8" i="1"/>
  <c r="I9" i="1"/>
  <c r="I10" i="1"/>
  <c r="B10" i="21"/>
  <c r="F14" i="21"/>
  <c r="F49" i="21" s="1"/>
  <c r="C14" i="21"/>
  <c r="F13" i="21"/>
  <c r="F48" i="21" s="1"/>
  <c r="C13" i="21"/>
  <c r="F12" i="21"/>
  <c r="F47" i="21" s="1"/>
  <c r="C12" i="21"/>
  <c r="C11" i="21"/>
  <c r="F11" i="21"/>
  <c r="F46" i="21" s="1"/>
  <c r="D90" i="13"/>
  <c r="D22" i="21"/>
  <c r="E22" i="1"/>
  <c r="D37" i="21"/>
  <c r="E8" i="1"/>
  <c r="E10" i="1"/>
  <c r="D39" i="21"/>
  <c r="E19" i="1"/>
  <c r="C45" i="21" l="1"/>
  <c r="B35" i="21"/>
  <c r="C27" i="21"/>
  <c r="C48" i="21"/>
  <c r="J9" i="1"/>
  <c r="AD21" i="21"/>
  <c r="Z21" i="21"/>
  <c r="V21" i="21"/>
  <c r="AG21" i="21"/>
  <c r="AC21" i="21"/>
  <c r="Y21" i="21"/>
  <c r="AE21" i="21"/>
  <c r="W21" i="21"/>
  <c r="AB21" i="21"/>
  <c r="AA21" i="21"/>
  <c r="AF21" i="21"/>
  <c r="X21" i="21"/>
  <c r="D49" i="21"/>
  <c r="J8" i="1"/>
  <c r="AG20" i="21"/>
  <c r="AC20" i="21"/>
  <c r="Y20" i="21"/>
  <c r="AE20" i="21"/>
  <c r="Z20" i="21"/>
  <c r="AD20" i="21"/>
  <c r="X20" i="21"/>
  <c r="AB20" i="21"/>
  <c r="W20" i="21"/>
  <c r="AF20" i="21"/>
  <c r="AA20" i="21"/>
  <c r="V20" i="21"/>
  <c r="J7" i="1"/>
  <c r="AE19" i="21"/>
  <c r="AA19" i="21"/>
  <c r="W19" i="21"/>
  <c r="AG19" i="21"/>
  <c r="AB19" i="21"/>
  <c r="V19" i="21"/>
  <c r="AF19" i="21"/>
  <c r="Z19" i="21"/>
  <c r="AD19" i="21"/>
  <c r="Y19" i="21"/>
  <c r="AC19" i="21"/>
  <c r="X19" i="21"/>
  <c r="E27" i="1"/>
  <c r="J10" i="1"/>
  <c r="AE22" i="21"/>
  <c r="AA22" i="21"/>
  <c r="W22" i="21"/>
  <c r="AD22" i="21"/>
  <c r="Z22" i="21"/>
  <c r="V22" i="21"/>
  <c r="AC22" i="21"/>
  <c r="AB22" i="21"/>
  <c r="AG22" i="21"/>
  <c r="Y22" i="21"/>
  <c r="AF22" i="21"/>
  <c r="X22" i="21"/>
  <c r="C49" i="21"/>
  <c r="G36" i="21"/>
  <c r="B18" i="21"/>
  <c r="C47" i="21"/>
  <c r="C18" i="21"/>
  <c r="C29" i="21"/>
  <c r="C26" i="21"/>
  <c r="C21" i="21"/>
  <c r="G38" i="21"/>
  <c r="C37" i="21"/>
  <c r="C46" i="21"/>
  <c r="C39" i="21"/>
  <c r="E26" i="1"/>
  <c r="G37" i="21"/>
  <c r="E47" i="21"/>
  <c r="C36" i="21"/>
  <c r="C30" i="21"/>
  <c r="C22" i="21"/>
  <c r="C35" i="21"/>
  <c r="C38" i="21"/>
  <c r="C19" i="21"/>
  <c r="C20" i="21"/>
  <c r="C28" i="21"/>
  <c r="E9" i="1"/>
  <c r="D50" i="21"/>
  <c r="D47" i="21"/>
  <c r="D27" i="21"/>
  <c r="E49" i="21"/>
  <c r="G39" i="21"/>
  <c r="B26" i="21"/>
  <c r="B45" i="21"/>
  <c r="D36" i="21"/>
  <c r="D29" i="21"/>
  <c r="D28" i="21"/>
  <c r="D48" i="21"/>
  <c r="D40" i="21"/>
  <c r="E7" i="1"/>
  <c r="D38" i="21"/>
  <c r="D21" i="21"/>
  <c r="D20" i="21"/>
  <c r="D46" i="21"/>
  <c r="D31" i="21"/>
  <c r="D30" i="21"/>
  <c r="D19" i="21"/>
  <c r="J28" i="21" l="1"/>
  <c r="J30" i="21"/>
  <c r="J27" i="21"/>
  <c r="J29" i="21"/>
  <c r="J15" i="21"/>
  <c r="J36" i="21"/>
  <c r="J38" i="21"/>
  <c r="J37" i="21"/>
  <c r="J39" i="21"/>
  <c r="J48" i="21" l="1"/>
  <c r="J46" i="21"/>
  <c r="J49" i="21"/>
  <c r="J47" i="21"/>
  <c r="J31" i="21"/>
  <c r="J40" i="21"/>
  <c r="K36" i="21" l="1"/>
  <c r="K39" i="21"/>
  <c r="K37" i="21"/>
  <c r="K15" i="21"/>
  <c r="K38" i="21"/>
  <c r="J50" i="21"/>
  <c r="K27" i="21"/>
  <c r="K29" i="21"/>
  <c r="K28" i="21"/>
  <c r="K30" i="21"/>
  <c r="K48" i="21" l="1"/>
  <c r="K46" i="21"/>
  <c r="K47" i="21"/>
  <c r="K49" i="21"/>
  <c r="K40" i="21"/>
  <c r="K31" i="21"/>
  <c r="L37" i="21" l="1"/>
  <c r="L39" i="21"/>
  <c r="L36" i="21"/>
  <c r="L15" i="21"/>
  <c r="L38" i="21"/>
  <c r="L28" i="21"/>
  <c r="L30" i="21"/>
  <c r="L27" i="21"/>
  <c r="L29" i="21"/>
  <c r="K50" i="21"/>
  <c r="L47" i="21" l="1"/>
  <c r="L48" i="21"/>
  <c r="L46" i="21"/>
  <c r="L49" i="21"/>
  <c r="L40" i="21"/>
  <c r="L31" i="21"/>
  <c r="M38" i="21" l="1"/>
  <c r="M39" i="21"/>
  <c r="M15" i="21"/>
  <c r="M37" i="21"/>
  <c r="M36" i="21"/>
  <c r="L50" i="21"/>
  <c r="M29" i="21"/>
  <c r="M28" i="21"/>
  <c r="M30" i="21"/>
  <c r="M48" i="21" l="1"/>
  <c r="M47" i="21"/>
  <c r="M49" i="21"/>
  <c r="M40" i="21"/>
  <c r="M27" i="21"/>
  <c r="M31" i="21" s="1"/>
  <c r="M46" i="21" l="1"/>
  <c r="M50" i="21" s="1"/>
  <c r="N15" i="21"/>
  <c r="N37" i="21"/>
  <c r="N39" i="21"/>
  <c r="N36" i="21"/>
  <c r="N38" i="21"/>
  <c r="N28" i="21"/>
  <c r="N30" i="21"/>
  <c r="N29" i="21"/>
  <c r="N27" i="21"/>
  <c r="N48" i="21" l="1"/>
  <c r="N49" i="21"/>
  <c r="N47" i="21"/>
  <c r="N46" i="21"/>
  <c r="N40" i="21"/>
  <c r="N31" i="21"/>
  <c r="O15" i="21" l="1"/>
  <c r="O38" i="21"/>
  <c r="O36" i="21"/>
  <c r="O39" i="21"/>
  <c r="O37" i="21"/>
  <c r="N50" i="21"/>
  <c r="O27" i="21"/>
  <c r="O28" i="21"/>
  <c r="O30" i="21"/>
  <c r="O29" i="21"/>
  <c r="O48" i="21" l="1"/>
  <c r="O49" i="21"/>
  <c r="O46" i="21"/>
  <c r="O47" i="21"/>
  <c r="O40" i="21"/>
  <c r="O31" i="21"/>
  <c r="O50" i="21" l="1"/>
  <c r="P15" i="21"/>
  <c r="P37" i="21"/>
  <c r="P38" i="21"/>
  <c r="P39" i="21"/>
  <c r="P36" i="21"/>
  <c r="P28" i="21"/>
  <c r="P29" i="21"/>
  <c r="P27" i="21"/>
  <c r="P30" i="21"/>
  <c r="P46" i="21" l="1"/>
  <c r="P48" i="21"/>
  <c r="P47" i="21"/>
  <c r="P49" i="21"/>
  <c r="P40" i="21"/>
  <c r="P31" i="21"/>
  <c r="Q38" i="21" l="1"/>
  <c r="Q36" i="21"/>
  <c r="Q39" i="21"/>
  <c r="Q37" i="21"/>
  <c r="P50" i="21"/>
  <c r="Q15" i="21"/>
  <c r="Q28" i="21"/>
  <c r="Q29" i="21"/>
  <c r="Q27" i="21"/>
  <c r="Q30" i="21"/>
  <c r="Q47" i="21" l="1"/>
  <c r="Q46" i="21"/>
  <c r="Q48" i="21"/>
  <c r="Q49" i="21"/>
  <c r="R37" i="21"/>
  <c r="Q40" i="21"/>
  <c r="R39" i="21"/>
  <c r="R38" i="21"/>
  <c r="R15" i="21"/>
  <c r="Q31" i="21"/>
  <c r="Q50" i="21" l="1"/>
  <c r="R30" i="21"/>
  <c r="R49" i="21" s="1"/>
  <c r="R29" i="21"/>
  <c r="R48" i="21" s="1"/>
  <c r="R28" i="21"/>
  <c r="R47" i="21" s="1"/>
  <c r="R27" i="21" l="1"/>
  <c r="R31" i="21" s="1"/>
  <c r="R36" i="21"/>
  <c r="R40" i="21" l="1"/>
  <c r="R46" i="21"/>
  <c r="R50" i="21" s="1"/>
  <c r="S15" i="21"/>
  <c r="S36" i="21"/>
  <c r="S39" i="21"/>
  <c r="S37" i="21"/>
  <c r="S38" i="21"/>
  <c r="S27" i="21"/>
  <c r="S30" i="21"/>
  <c r="S28" i="21"/>
  <c r="S29" i="21"/>
  <c r="S47" i="21" l="1"/>
  <c r="S46" i="21"/>
  <c r="S48" i="21"/>
  <c r="S49" i="21"/>
  <c r="S40" i="21"/>
  <c r="S31" i="21"/>
  <c r="S50" i="21" l="1"/>
  <c r="T27" i="21"/>
  <c r="T29" i="21"/>
  <c r="T28" i="21"/>
  <c r="T30" i="21"/>
  <c r="T15" i="21"/>
  <c r="T38" i="21"/>
  <c r="T48" i="21" s="1"/>
  <c r="T37" i="21"/>
  <c r="T47" i="21" s="1"/>
  <c r="T39" i="21"/>
  <c r="T49" i="21" s="1"/>
  <c r="T36" i="21" l="1"/>
  <c r="T46" i="21" s="1"/>
  <c r="T31" i="21"/>
  <c r="T40" i="21" l="1"/>
  <c r="V38" i="21"/>
  <c r="U15" i="21"/>
  <c r="U36" i="21"/>
  <c r="U38" i="21"/>
  <c r="U37" i="21"/>
  <c r="U39" i="21"/>
  <c r="U29" i="21"/>
  <c r="U28" i="21"/>
  <c r="U30" i="21"/>
  <c r="U27" i="21"/>
  <c r="T50" i="21"/>
  <c r="U47" i="21" l="1"/>
  <c r="U46" i="21"/>
  <c r="U49" i="21"/>
  <c r="U48" i="21"/>
  <c r="V37" i="21"/>
  <c r="V39" i="21"/>
  <c r="U40" i="21"/>
  <c r="U31" i="21"/>
  <c r="V15" i="21"/>
  <c r="V36" i="21"/>
  <c r="V40" i="21" l="1"/>
  <c r="V30" i="21"/>
  <c r="V49" i="21" s="1"/>
  <c r="V29" i="21"/>
  <c r="V48" i="21" s="1"/>
  <c r="V28" i="21"/>
  <c r="V47" i="21" s="1"/>
  <c r="V27" i="21"/>
  <c r="V46" i="21" s="1"/>
  <c r="U50" i="21"/>
  <c r="W37" i="21" l="1"/>
  <c r="W36" i="21"/>
  <c r="W38" i="21"/>
  <c r="W39" i="21"/>
  <c r="V31" i="21"/>
  <c r="V50" i="21"/>
  <c r="W15" i="21"/>
  <c r="W40" i="21" l="1"/>
  <c r="W27" i="21"/>
  <c r="W46" i="21" s="1"/>
  <c r="W30" i="21"/>
  <c r="W49" i="21" s="1"/>
  <c r="W28" i="21"/>
  <c r="W47" i="21" s="1"/>
  <c r="W29" i="21"/>
  <c r="W48" i="21" s="1"/>
  <c r="X37" i="21" l="1"/>
  <c r="X39" i="21"/>
  <c r="X36" i="21"/>
  <c r="X38" i="21"/>
  <c r="W31" i="21"/>
  <c r="W50" i="21"/>
  <c r="X15" i="21"/>
  <c r="X40" i="21" l="1"/>
  <c r="X28" i="21"/>
  <c r="X47" i="21" s="1"/>
  <c r="X29" i="21"/>
  <c r="X48" i="21" s="1"/>
  <c r="X27" i="21"/>
  <c r="X46" i="21" s="1"/>
  <c r="X30" i="21"/>
  <c r="X49" i="21" s="1"/>
  <c r="Y36" i="21" l="1"/>
  <c r="Y39" i="21"/>
  <c r="Y38" i="21"/>
  <c r="Y37" i="21"/>
  <c r="X31" i="21"/>
  <c r="X50" i="21"/>
  <c r="Y15" i="21"/>
  <c r="Y40" i="21" l="1"/>
  <c r="Y29" i="21"/>
  <c r="Y48" i="21" s="1"/>
  <c r="Y28" i="21"/>
  <c r="Y47" i="21" s="1"/>
  <c r="Y30" i="21"/>
  <c r="Y49" i="21" s="1"/>
  <c r="Z36" i="21" l="1"/>
  <c r="Z39" i="21"/>
  <c r="Z38" i="21"/>
  <c r="Z37" i="21"/>
  <c r="Y27" i="21"/>
  <c r="Z15" i="21"/>
  <c r="Y31" i="21" l="1"/>
  <c r="Y46" i="21"/>
  <c r="Y50" i="21" s="1"/>
  <c r="Z40" i="21"/>
  <c r="Z27" i="21"/>
  <c r="Z46" i="21" s="1"/>
  <c r="Z28" i="21"/>
  <c r="Z47" i="21" s="1"/>
  <c r="Z30" i="21"/>
  <c r="Z49" i="21" s="1"/>
  <c r="Z29" i="21"/>
  <c r="Z48" i="21" s="1"/>
  <c r="Z31" i="21" l="1"/>
  <c r="Z50" i="21"/>
  <c r="AA15" i="21"/>
  <c r="AA38" i="21"/>
  <c r="AA39" i="21"/>
  <c r="AA36" i="21"/>
  <c r="AA37" i="21"/>
  <c r="AA40" i="21" l="1"/>
  <c r="AA29" i="21"/>
  <c r="AA48" i="21" s="1"/>
  <c r="AA28" i="21"/>
  <c r="AA47" i="21" s="1"/>
  <c r="AA30" i="21"/>
  <c r="AA49" i="21" s="1"/>
  <c r="AA27" i="21" l="1"/>
  <c r="AA31" i="21" l="1"/>
  <c r="AA46" i="21"/>
  <c r="AA50" i="21" s="1"/>
  <c r="AB28" i="21"/>
  <c r="AB30" i="21"/>
  <c r="AB29" i="21"/>
  <c r="AB27" i="21"/>
  <c r="AB15" i="21"/>
  <c r="AB36" i="21"/>
  <c r="AB39" i="21"/>
  <c r="AB37" i="21"/>
  <c r="AB38" i="21"/>
  <c r="AB48" i="21" l="1"/>
  <c r="AB49" i="21"/>
  <c r="AB46" i="21"/>
  <c r="AB47" i="21"/>
  <c r="AB40" i="21"/>
  <c r="AC38" i="21"/>
  <c r="AB31" i="21"/>
  <c r="AC36" i="21"/>
  <c r="AC39" i="21"/>
  <c r="AC37" i="21"/>
  <c r="AC15" i="21"/>
  <c r="AC40" i="21" l="1"/>
  <c r="AC28" i="21"/>
  <c r="AC47" i="21" s="1"/>
  <c r="AC27" i="21"/>
  <c r="AC46" i="21" s="1"/>
  <c r="AC30" i="21"/>
  <c r="AC49" i="21" s="1"/>
  <c r="AC29" i="21"/>
  <c r="AC48" i="21" s="1"/>
  <c r="AB50" i="21"/>
  <c r="AC31" i="21" l="1"/>
  <c r="AC50" i="21"/>
  <c r="AD28" i="21" l="1"/>
  <c r="AD30" i="21"/>
  <c r="AD27" i="21"/>
  <c r="AD29" i="21"/>
  <c r="AD15" i="21"/>
  <c r="AD37" i="21"/>
  <c r="AD38" i="21"/>
  <c r="AD39" i="21"/>
  <c r="AD49" i="21" l="1"/>
  <c r="AD47" i="21"/>
  <c r="AD48" i="21"/>
  <c r="AD36" i="21"/>
  <c r="AD31" i="21"/>
  <c r="AD40" i="21" l="1"/>
  <c r="AD46" i="21"/>
  <c r="AD50" i="21" s="1"/>
  <c r="AE15" i="21"/>
  <c r="AE36" i="21"/>
  <c r="AE38" i="21"/>
  <c r="AE39" i="21"/>
  <c r="AE37" i="21"/>
  <c r="AE30" i="21"/>
  <c r="AE29" i="21"/>
  <c r="AE28" i="21"/>
  <c r="AE27" i="21"/>
  <c r="AE46" i="21" l="1"/>
  <c r="AE47" i="21"/>
  <c r="AE49" i="21"/>
  <c r="AE48" i="21"/>
  <c r="AF38" i="21"/>
  <c r="AF37" i="21"/>
  <c r="AF39" i="21"/>
  <c r="AE40" i="21"/>
  <c r="AE31" i="21"/>
  <c r="AF15" i="21"/>
  <c r="AE50" i="21" l="1"/>
  <c r="AF28" i="21"/>
  <c r="AF47" i="21" s="1"/>
  <c r="AF29" i="21"/>
  <c r="AF48" i="21" s="1"/>
  <c r="AF30" i="21"/>
  <c r="AF49" i="21" s="1"/>
  <c r="AF27" i="21" l="1"/>
  <c r="AF31" i="21" s="1"/>
  <c r="AF36" i="21"/>
  <c r="AG36" i="21"/>
  <c r="AG15" i="21"/>
  <c r="AG38" i="21"/>
  <c r="AG37" i="21"/>
  <c r="AG39" i="21"/>
  <c r="AF40" i="21" l="1"/>
  <c r="AF46" i="21"/>
  <c r="AF50" i="21" s="1"/>
  <c r="AG40" i="21"/>
  <c r="AG27" i="21"/>
  <c r="AG46" i="21" s="1"/>
  <c r="AG29" i="21"/>
  <c r="AG48" i="21" s="1"/>
  <c r="AG28" i="21"/>
  <c r="AG47" i="21" s="1"/>
  <c r="AG30" i="21"/>
  <c r="AG49" i="21" s="1"/>
  <c r="AG31" i="21" l="1"/>
  <c r="AG50" i="21"/>
  <c r="I39" i="21" l="1"/>
  <c r="I37" i="21"/>
  <c r="I38" i="21"/>
  <c r="I36" i="21"/>
  <c r="I27" i="21" l="1"/>
  <c r="I47" i="21"/>
  <c r="I28" i="21"/>
  <c r="I48" i="21"/>
  <c r="I29" i="21"/>
  <c r="I49" i="21"/>
  <c r="I30" i="21"/>
  <c r="I50" i="21" l="1"/>
  <c r="I40" i="21"/>
  <c r="I31" i="21"/>
  <c r="I46" i="2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www.financial-modelling-videos.de</author>
  </authors>
  <commentList>
    <comment ref="H5" authorId="0" shapeId="0" xr:uid="{DA569EDE-E7E2-4BC5-852D-AFE95704A81A}">
      <text>
        <r>
          <rPr>
            <b/>
            <sz val="8"/>
            <color indexed="81"/>
            <rFont val="Tahoma"/>
            <family val="2"/>
          </rPr>
          <t>www.financial-modelling-videos.de</t>
        </r>
        <r>
          <rPr>
            <sz val="8"/>
            <color indexed="81"/>
            <rFont val="Tahoma"/>
            <family val="2"/>
          </rPr>
          <t xml:space="preserve">
Brutto-Bezug Arbeitnehmer, d.h. ohne Lohnnebenkosten/Sozialversicherungsbeiträge
eingeben. Nur Basisgehalt (d.h. 12 Monatsgehälter). 13. Lohn-/Gehaltszahlung wird 
(bei Aktivierung) automatisch im Dezember jeden Jahres berücksichtigt!
</t>
        </r>
      </text>
    </comment>
    <comment ref="C6" authorId="0" shapeId="0" xr:uid="{00000000-0006-0000-1200-000013000000}">
      <text>
        <r>
          <rPr>
            <b/>
            <sz val="8"/>
            <color indexed="81"/>
            <rFont val="Tahoma"/>
            <family val="2"/>
          </rPr>
          <t>www.financial-modelling-videos.de</t>
        </r>
        <r>
          <rPr>
            <sz val="8"/>
            <color indexed="81"/>
            <rFont val="Tahoma"/>
            <family val="2"/>
          </rPr>
          <t xml:space="preserve">
Die hier eingegebene Bezeichnung wird ohne weiteren Anpassungsbedarf im gesamten Finanzmodell verwendet.</t>
        </r>
      </text>
    </comment>
    <comment ref="F6" authorId="1" shapeId="0" xr:uid="{00000000-0006-0000-1200-000014000000}">
      <text>
        <r>
          <rPr>
            <b/>
            <sz val="8"/>
            <color indexed="81"/>
            <rFont val="Tahoma"/>
            <family val="2"/>
          </rPr>
          <t>www.financial-modelling-videos.de:</t>
        </r>
        <r>
          <rPr>
            <sz val="8"/>
            <color indexed="81"/>
            <rFont val="Tahoma"/>
            <family val="2"/>
          </rPr>
          <t xml:space="preserve">
z.B. für Urlaubsgeld, Weihnachtsgeld etc.
Wahlmöglichkeiten:  nein, voll, anteilig
Sonderzahlung ist lohnnebenkostenpflichtig,
sofern voll od. anteilig ausgewählt wird!
Einstellung der Liquiditätswirksamkeit (Monat)
wird weiter unten vorgenommen.</t>
        </r>
      </text>
    </comment>
    <comment ref="C7" authorId="0" shapeId="0" xr:uid="{00000000-0006-0000-1200-000016000000}">
      <text>
        <r>
          <rPr>
            <b/>
            <sz val="8"/>
            <color indexed="81"/>
            <rFont val="Tahoma"/>
            <family val="2"/>
          </rPr>
          <t>www.financial-modelling-videos.de</t>
        </r>
        <r>
          <rPr>
            <sz val="8"/>
            <color indexed="81"/>
            <rFont val="Tahoma"/>
            <family val="2"/>
          </rPr>
          <t xml:space="preserve">
Die hier eingegebene Bezeichnung wird ohne weiteren Anpassungsbedarf im gesamten Finanzmodell verwendet.</t>
        </r>
      </text>
    </comment>
    <comment ref="C8" authorId="0" shapeId="0" xr:uid="{00000000-0006-0000-1200-000017000000}">
      <text>
        <r>
          <rPr>
            <b/>
            <sz val="8"/>
            <color indexed="81"/>
            <rFont val="Tahoma"/>
            <family val="2"/>
          </rPr>
          <t>www.financial-modelling-videos.de</t>
        </r>
        <r>
          <rPr>
            <sz val="8"/>
            <color indexed="81"/>
            <rFont val="Tahoma"/>
            <family val="2"/>
          </rPr>
          <t xml:space="preserve">
Die hier eingegebene Bezeichnung wird ohne weiteren Anpassungsbedarf im gesamten Finanzmodell verwendet.</t>
        </r>
      </text>
    </comment>
    <comment ref="C9" authorId="0" shapeId="0" xr:uid="{00000000-0006-0000-1200-000018000000}">
      <text>
        <r>
          <rPr>
            <b/>
            <sz val="8"/>
            <color indexed="81"/>
            <rFont val="Tahoma"/>
            <family val="2"/>
          </rPr>
          <t>www.financial-modelling-videos.de</t>
        </r>
        <r>
          <rPr>
            <sz val="8"/>
            <color indexed="81"/>
            <rFont val="Tahoma"/>
            <family val="2"/>
          </rPr>
          <t xml:space="preserve">
Die hier eingegebene Bezeichnung wird ohne weiteren Anpassungsbedarf im gesamten Finanzmodell verwendet.</t>
        </r>
      </text>
    </comment>
    <comment ref="C10" authorId="0" shapeId="0" xr:uid="{00000000-0006-0000-1200-000019000000}">
      <text>
        <r>
          <rPr>
            <b/>
            <sz val="8"/>
            <color indexed="81"/>
            <rFont val="Tahoma"/>
            <family val="2"/>
          </rPr>
          <t>www.financial-modelling-videos.de</t>
        </r>
        <r>
          <rPr>
            <sz val="8"/>
            <color indexed="81"/>
            <rFont val="Tahoma"/>
            <family val="2"/>
          </rPr>
          <t xml:space="preserve">
Die hier eingegebene Bezeichnung wird ohne weiteren Anpassungsbedarf im gesamten Finanzmodell verwendet.</t>
        </r>
      </text>
    </comment>
    <comment ref="G13" authorId="1" shapeId="0" xr:uid="{00000000-0006-0000-1200-00002F000000}">
      <text>
        <r>
          <rPr>
            <b/>
            <sz val="8"/>
            <color indexed="81"/>
            <rFont val="Tahoma"/>
            <family val="2"/>
          </rPr>
          <t>www.financial-modelling-videos.de:</t>
        </r>
        <r>
          <rPr>
            <sz val="8"/>
            <color indexed="81"/>
            <rFont val="Tahoma"/>
            <family val="2"/>
          </rPr>
          <t xml:space="preserve">
Zelle nicht löschen !
</t>
        </r>
      </text>
    </comment>
    <comment ref="G21" authorId="1" shapeId="0" xr:uid="{00000000-0006-0000-1200-000031000000}">
      <text>
        <r>
          <rPr>
            <b/>
            <sz val="8"/>
            <color indexed="81"/>
            <rFont val="Tahoma"/>
            <family val="2"/>
          </rPr>
          <t>www.financial-modelling-videos.de:</t>
        </r>
        <r>
          <rPr>
            <sz val="8"/>
            <color indexed="81"/>
            <rFont val="Tahoma"/>
            <family val="2"/>
          </rPr>
          <t xml:space="preserve">
Ausnahme Bundesland Sachsen:
Zum 1.Juli 1996 wurde zum Ausgleich der Arbeitgeberbelastungen der "Buß- und Bettag" abgeschafft. Da in Sachsen weiterhin am "Buß- und Bettag" nicht gearbeitet wird, werden die Kosten für diesen Feiertag auf die Arbeitnehmer weitergegeben. Von dem Gesamtbeitrag zur Pflegeversicherung von 3,05% übernimmt der Arbeitgeber 1,025%, der Arbeitnehmer trägt ab 2019 davon 2,025%.
</t>
        </r>
      </text>
    </comment>
    <comment ref="F25" authorId="1" shapeId="0" xr:uid="{75A6958D-B028-478A-9CEF-B3612B9B6B54}">
      <text>
        <r>
          <rPr>
            <b/>
            <sz val="8"/>
            <color indexed="81"/>
            <rFont val="Segoe UI"/>
            <family val="2"/>
          </rPr>
          <t>www.financial-modelling-videos.de:</t>
        </r>
        <r>
          <rPr>
            <sz val="8"/>
            <color indexed="81"/>
            <rFont val="Segoe UI"/>
            <family val="2"/>
          </rPr>
          <t xml:space="preserve">
=&gt; inkl. Zusatzbeitrag KV (Hälfte von 1,1%)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www.financial-modelling-videos.de</author>
  </authors>
  <commentList>
    <comment ref="E10" authorId="0" shapeId="0" xr:uid="{16B72491-E828-4E9A-A01A-455CE7FC3BDC}">
      <text>
        <r>
          <rPr>
            <sz val="8"/>
            <color indexed="81"/>
            <rFont val="Tahoma"/>
            <family val="2"/>
          </rPr>
          <t xml:space="preserve">Hier kann gewählt werden, wie für den entsprechenden Mitarbeiter 
(bwz. Stelle) Lohnnebenkosten kalkuliert werden sollen:
0 = Keine
1 = Detailliert (mit Bemessungsgrenzen etc.)
2 = Pauschaliert (%-Satz gem. Blatt "Annahmen")
</t>
        </r>
      </text>
    </comment>
    <comment ref="E11" authorId="0" shapeId="0" xr:uid="{00000000-0006-0000-1500-000010000000}">
      <text>
        <r>
          <rPr>
            <sz val="8"/>
            <color indexed="81"/>
            <rFont val="Tahoma"/>
            <family val="2"/>
          </rPr>
          <t>Berechnung der Lohnnebenkosten:
0 = Keine
1 = Detailliert (mit Bemessungsgrenzen etc.)
2 = Pauschaliert (%-Satz gem. Blatt "Annahmen")</t>
        </r>
      </text>
    </comment>
    <comment ref="E12" authorId="0" shapeId="0" xr:uid="{00000000-0006-0000-1500-000012000000}">
      <text>
        <r>
          <rPr>
            <sz val="8"/>
            <color indexed="81"/>
            <rFont val="Tahoma"/>
            <family val="2"/>
          </rPr>
          <t>Berechnung der Lohnnebenkosten:
0 = Keine
1 = Detailliert (mit Bemessungsgrenzen etc.)
2 = Pauschaliert (%-Satz gem. Blatt "Annahmen")</t>
        </r>
      </text>
    </comment>
    <comment ref="E13" authorId="0" shapeId="0" xr:uid="{00000000-0006-0000-1500-000014000000}">
      <text>
        <r>
          <rPr>
            <sz val="8"/>
            <color indexed="81"/>
            <rFont val="Tahoma"/>
            <family val="2"/>
          </rPr>
          <t>Berechnung der Lohnnebenkosten:
0 = Keine
1 = Detailliert (mit Bemessungsgrenzen etc.)
2 = Pauschaliert (%-Satz gem. Blatt "Annahmen")</t>
        </r>
      </text>
    </comment>
    <comment ref="E14" authorId="0" shapeId="0" xr:uid="{00000000-0006-0000-1500-000016000000}">
      <text>
        <r>
          <rPr>
            <sz val="8"/>
            <color indexed="81"/>
            <rFont val="Tahoma"/>
            <family val="2"/>
          </rPr>
          <t>Berechnung der Lohnnebenkosten:
0 = Keine
1 = Detailliert (mit Bemessungsgrenzen etc.)
2 = Pauschaliert (%-Satz gem. Blatt "Annahmen")</t>
        </r>
      </text>
    </comment>
    <comment ref="H34" authorId="1" shapeId="0" xr:uid="{00000000-0006-0000-1500-000030000000}">
      <text>
        <r>
          <rPr>
            <b/>
            <sz val="8"/>
            <color indexed="81"/>
            <rFont val="Segoe UI"/>
            <family val="2"/>
          </rPr>
          <t>www.financial-modelling-videos.de:</t>
        </r>
        <r>
          <rPr>
            <sz val="8"/>
            <color indexed="81"/>
            <rFont val="Segoe UI"/>
            <family val="2"/>
          </rPr>
          <t xml:space="preserve">
Einstellbar auf dem Blatt "Annahmen" 
im Abschnitt Personal.
</t>
        </r>
      </text>
    </comment>
  </commentList>
</comments>
</file>

<file path=xl/sharedStrings.xml><?xml version="1.0" encoding="utf-8"?>
<sst xmlns="http://schemas.openxmlformats.org/spreadsheetml/2006/main" count="266" uniqueCount="219">
  <si>
    <t>Million</t>
  </si>
  <si>
    <t>▼</t>
  </si>
  <si>
    <t>Name</t>
  </si>
  <si>
    <t>Zellformatvorlagen</t>
  </si>
  <si>
    <t>Individuelle Zellformatierungen</t>
  </si>
  <si>
    <t>Einheit</t>
  </si>
  <si>
    <t>EUR</t>
  </si>
  <si>
    <t>Annahme</t>
  </si>
  <si>
    <t>Bezeichnung_Eingabe</t>
  </si>
  <si>
    <t>Technische_Eingabe</t>
  </si>
  <si>
    <t>Leere_Zelle</t>
  </si>
  <si>
    <t>Symbole</t>
  </si>
  <si>
    <t>×</t>
  </si>
  <si>
    <t>◄</t>
  </si>
  <si>
    <t>vw</t>
  </si>
  <si>
    <t>tu</t>
  </si>
  <si>
    <t>►</t>
  </si>
  <si>
    <t>Konstanten</t>
  </si>
  <si>
    <t>Tage im Jahr</t>
  </si>
  <si>
    <t>Monate pro Quartal</t>
  </si>
  <si>
    <t>Quartale pro Jahr</t>
  </si>
  <si>
    <t>Rundungstoleranz</t>
  </si>
  <si>
    <t>Tausend</t>
  </si>
  <si>
    <t>GanzkleineZahl</t>
  </si>
  <si>
    <t>Zeile_Schlussbilanz</t>
  </si>
  <si>
    <t>Zeile_Summe</t>
  </si>
  <si>
    <t>Zeile_Zwischensumme</t>
  </si>
  <si>
    <t>Zeile_Abgrenzung</t>
  </si>
  <si>
    <t>Zeilen Formatierungen</t>
  </si>
  <si>
    <t>Referenz_OffSheet</t>
  </si>
  <si>
    <t>Referenz_InSheet</t>
  </si>
  <si>
    <t>Tage_Jahr</t>
  </si>
  <si>
    <t>Monate pro Jahr</t>
  </si>
  <si>
    <t>Monate_Jahr</t>
  </si>
  <si>
    <t>Quartale_Jahr</t>
  </si>
  <si>
    <t>Monate_Quartal</t>
  </si>
  <si>
    <t>Milliarde</t>
  </si>
  <si>
    <t>Pfeil nach unten aktiviert</t>
  </si>
  <si>
    <t>Pfeil nach unten nicht aktiviert</t>
  </si>
  <si>
    <t>Pfeil nach links</t>
  </si>
  <si>
    <t>Pfeil nach rechts</t>
  </si>
  <si>
    <t>Pfeile horizontal aktiviert</t>
  </si>
  <si>
    <t>Pfeile horizontal nicht aktiviert</t>
  </si>
  <si>
    <t>Pf_li</t>
  </si>
  <si>
    <t>Pf_re</t>
  </si>
  <si>
    <t>Pf_hor_ja</t>
  </si>
  <si>
    <t>Pf_hor_nein</t>
  </si>
  <si>
    <t>Pf_unt_ja</t>
  </si>
  <si>
    <t>Pf_unt_nein</t>
  </si>
  <si>
    <t>Status_In_Arbeit</t>
  </si>
  <si>
    <t>Status_In_Ordnung</t>
  </si>
  <si>
    <t>Status_Pruefen</t>
  </si>
  <si>
    <t>Hyperlink</t>
  </si>
  <si>
    <t>Ueb1</t>
  </si>
  <si>
    <t>Blattüberschriften</t>
  </si>
  <si>
    <t>Ueb2</t>
  </si>
  <si>
    <t>Ueb3</t>
  </si>
  <si>
    <t>Ueb4</t>
  </si>
  <si>
    <t>Tabellen_Ueb</t>
  </si>
  <si>
    <t>Tabellen Überschrift</t>
  </si>
  <si>
    <t xml:space="preserve"> mit bedingter Formatierung =&gt; Kopie erforderlich</t>
  </si>
  <si>
    <t>In Ordnung</t>
  </si>
  <si>
    <t>In Arbeit</t>
  </si>
  <si>
    <t>Prüfen</t>
  </si>
  <si>
    <t>Annahmen</t>
  </si>
  <si>
    <t>Blattüberschrift 1</t>
  </si>
  <si>
    <t>Blattüberschrift 2</t>
  </si>
  <si>
    <t>Blattüberschrift 3</t>
  </si>
  <si>
    <t>Bezeichnung</t>
  </si>
  <si>
    <t>Blatt_1</t>
  </si>
  <si>
    <t>Blatt_2</t>
  </si>
  <si>
    <t>Blatt_3</t>
  </si>
  <si>
    <t>Überschrift 1</t>
  </si>
  <si>
    <t>Überschrift 2</t>
  </si>
  <si>
    <t>Überschrift 3</t>
  </si>
  <si>
    <t>Überschrift 4</t>
  </si>
  <si>
    <t>Hyperlink-Text</t>
  </si>
  <si>
    <t>Schalter_DEU</t>
  </si>
  <si>
    <t>Schalter_ENG</t>
  </si>
  <si>
    <t>Kontr_DEU</t>
  </si>
  <si>
    <t>Kontr_ENG</t>
  </si>
  <si>
    <t>Zeile_Spalten-Summe</t>
  </si>
  <si>
    <t>Quotient</t>
  </si>
  <si>
    <t>mit bedingter Formatierung =&gt; Kopie erforderlich</t>
  </si>
  <si>
    <t>Rund_Tol</t>
  </si>
  <si>
    <t>Kommentar</t>
  </si>
  <si>
    <t>Kommentarfeld</t>
  </si>
  <si>
    <t>Datum</t>
  </si>
  <si>
    <t>Ganz kleine Zahl</t>
  </si>
  <si>
    <t>Abschnittsüberschriften / Gliederung</t>
  </si>
  <si>
    <t>Periodizität</t>
  </si>
  <si>
    <t>Monate</t>
  </si>
  <si>
    <t>Jan</t>
  </si>
  <si>
    <t>Feb</t>
  </si>
  <si>
    <t>Mrz</t>
  </si>
  <si>
    <t>Apr</t>
  </si>
  <si>
    <t>Mai</t>
  </si>
  <si>
    <t>Jun</t>
  </si>
  <si>
    <t>Jul</t>
  </si>
  <si>
    <t>Aug</t>
  </si>
  <si>
    <t>Sep</t>
  </si>
  <si>
    <t>Okt</t>
  </si>
  <si>
    <t>Nov</t>
  </si>
  <si>
    <t>Dez</t>
  </si>
  <si>
    <t>Schalter</t>
  </si>
  <si>
    <t>Start der Periode</t>
  </si>
  <si>
    <t>Ende der Periode</t>
  </si>
  <si>
    <t>Start</t>
  </si>
  <si>
    <t>Ende</t>
  </si>
  <si>
    <t>Kalenderjahr</t>
  </si>
  <si>
    <t>Jahr</t>
  </si>
  <si>
    <t>Zahl</t>
  </si>
  <si>
    <t>Quartale</t>
  </si>
  <si>
    <t>Halbjahre</t>
  </si>
  <si>
    <t>Jahre</t>
  </si>
  <si>
    <t>%</t>
  </si>
  <si>
    <t>1=Yes , 0=No</t>
  </si>
  <si>
    <t>1=Ja , 0=Nein</t>
  </si>
  <si>
    <t xml:space="preserve"> mit Datenüberprüfung/Gültigkeit =&gt; Kopie erforderlich</t>
  </si>
  <si>
    <t>Aktiv</t>
  </si>
  <si>
    <t>Schalter_JA-NEIN  (keine Zellformatvorlage)</t>
  </si>
  <si>
    <t>Schalter_YES-NO  (keine Zellformatvorlage)</t>
  </si>
  <si>
    <t>Schalter aktiv/inaktiv  (keine Zellformatvorlage)</t>
  </si>
  <si>
    <t>Auswahl</t>
  </si>
  <si>
    <t>Zahl_Prozent (Basisformatierung)</t>
  </si>
  <si>
    <t>Zahl_Standard (Basisformatierung)</t>
  </si>
  <si>
    <t xml:space="preserve"> i.d.R. anschließend mit weiterer Zellformatvorlage wie Annahme, InSheet, OffSheet etc.</t>
  </si>
  <si>
    <t>Formatierungen, Konstanten &amp; Symbole</t>
  </si>
  <si>
    <t>Externer_Link</t>
  </si>
  <si>
    <t>Flag (Standard)</t>
  </si>
  <si>
    <t>Kontrollen, Schalter &amp; Sonstiges</t>
  </si>
  <si>
    <t>Positiv</t>
  </si>
  <si>
    <t>Null</t>
  </si>
  <si>
    <t>Negativ</t>
  </si>
  <si>
    <t>Konstanten, Symbole &amp; Auswahltabellen</t>
  </si>
  <si>
    <t>Auswahltabellen</t>
  </si>
  <si>
    <r>
      <t xml:space="preserve">  </t>
    </r>
    <r>
      <rPr>
        <u/>
        <sz val="10"/>
        <color theme="1"/>
        <rFont val="Arial"/>
        <family val="2"/>
      </rPr>
      <t>Bsp.</t>
    </r>
    <r>
      <rPr>
        <sz val="10"/>
        <color theme="1"/>
        <rFont val="Arial"/>
        <family val="2"/>
      </rPr>
      <t xml:space="preserve"> Pfeil nach unten (aktiviert, falls Zelle darüber =1)</t>
    </r>
  </si>
  <si>
    <r>
      <t xml:space="preserve">     (</t>
    </r>
    <r>
      <rPr>
        <sz val="10"/>
        <color theme="1"/>
        <rFont val="Arial"/>
        <family val="2"/>
      </rPr>
      <t>aktiviert, falls Zelle darüber =1)</t>
    </r>
  </si>
  <si>
    <t>1.</t>
  </si>
  <si>
    <t>Email:</t>
  </si>
  <si>
    <t>Profil und Kontakt</t>
  </si>
  <si>
    <t>Webseite:</t>
  </si>
  <si>
    <t>Annuität</t>
  </si>
  <si>
    <t>Tilgungsdarlehen</t>
  </si>
  <si>
    <t>Tilgungsplan</t>
  </si>
  <si>
    <t>Rückzahlungsmethoden</t>
  </si>
  <si>
    <t>Rückzahlungsmethode</t>
  </si>
  <si>
    <t>Hinw_DEU</t>
  </si>
  <si>
    <t>Hinw_ENG</t>
  </si>
  <si>
    <t>Planungszeitraum</t>
  </si>
  <si>
    <t>Personalplanung</t>
  </si>
  <si>
    <t>Löhne &amp; Gehälter</t>
  </si>
  <si>
    <t>Lohn/Gehalt</t>
  </si>
  <si>
    <t>Steigerung p.a.</t>
  </si>
  <si>
    <t>Soziale Abgaben (Lohnnebenkosten)</t>
  </si>
  <si>
    <t>Beitragssatz Rentenversicherung (RV)</t>
  </si>
  <si>
    <t>Beitragssatz Arbeitslosenversicherung (AV)</t>
  </si>
  <si>
    <t>Beitragsbemessungsgrenze RV+AV p.M.</t>
  </si>
  <si>
    <t>Beitragssatz Krankenversicherung (KV)</t>
  </si>
  <si>
    <t>Beitragssatz Pflegeversicherung (PV)</t>
  </si>
  <si>
    <t>Beitragsbemessungsgrenze KV+PV p.M.</t>
  </si>
  <si>
    <t>Beitragssatz Arbeitgeber RV+AV</t>
  </si>
  <si>
    <t>Beitragssatz Arbeitgeber KV+PV</t>
  </si>
  <si>
    <t>Maximaler Arbeitgeberanteil RV+AV p.M.</t>
  </si>
  <si>
    <t>Maximaler Arbeitgeberanteil KV+PV p.M.</t>
  </si>
  <si>
    <t>Anzahl Mitarbeiter</t>
  </si>
  <si>
    <t>Gehalt Mitarbeiter</t>
  </si>
  <si>
    <t>A</t>
  </si>
  <si>
    <t>B</t>
  </si>
  <si>
    <t>Laufender Monat ab Planungsbeginn</t>
  </si>
  <si>
    <t>Personalaufwand u. -kosten</t>
  </si>
  <si>
    <t>Pauschaler Satz zur Berechnung der Lohnnebenkosten</t>
  </si>
  <si>
    <t>% v. Bruttoverdienst</t>
  </si>
  <si>
    <t>Sprachen</t>
  </si>
  <si>
    <t>Deutsch</t>
  </si>
  <si>
    <t>English</t>
  </si>
  <si>
    <t>Personalaufwand  (Bruttolöhne u. -gehälter)</t>
  </si>
  <si>
    <t>Personalaufwand (Basis)</t>
  </si>
  <si>
    <t>Personalaufwand (13. Lohn-/Gehaltszahlung)</t>
  </si>
  <si>
    <t>Lohnnebenkosten</t>
  </si>
  <si>
    <t>13. Zahlung</t>
  </si>
  <si>
    <r>
      <t xml:space="preserve">Detaillierte Berechnung  </t>
    </r>
    <r>
      <rPr>
        <sz val="11"/>
        <rFont val="Arial"/>
        <family val="2"/>
      </rPr>
      <t>(nur in Deutschland anwendbar)</t>
    </r>
  </si>
  <si>
    <r>
      <t xml:space="preserve">Pauschalierte Berechnung  </t>
    </r>
    <r>
      <rPr>
        <sz val="11"/>
        <rFont val="Arial"/>
        <family val="2"/>
      </rPr>
      <t>(z.B. für Minijobs)</t>
    </r>
  </si>
  <si>
    <t xml:space="preserve">  50% AG + 50% AN (unverändert ggüber Vorjahr)</t>
  </si>
  <si>
    <t xml:space="preserve">  50% AG + 50% AN (plus 0,25% für kinderlose Arbeitnehmer über 23 Jahre =&gt; trägt AN alleine)</t>
  </si>
  <si>
    <t>Auswahl Monat</t>
  </si>
  <si>
    <t>wg. Kopie Gültigkeit:</t>
  </si>
  <si>
    <t xml:space="preserve"> nur positive Werte zulässig</t>
  </si>
  <si>
    <t xml:space="preserve"> nur negative Werte zulässig</t>
  </si>
  <si>
    <t>Berechnung LNK</t>
  </si>
  <si>
    <t xml:space="preserve">  Gilt für alte + neue Bundesländer</t>
  </si>
  <si>
    <t>Personal: 13. + 14. Zahlung</t>
  </si>
  <si>
    <t>voll</t>
  </si>
  <si>
    <t>anteilig</t>
  </si>
  <si>
    <t>nein</t>
  </si>
  <si>
    <t>Monat der Liquiditätswirksamkeit der 13. Zahlung</t>
  </si>
  <si>
    <t>Liquiditätswirksamkeit der 13. + 14. Zahlung</t>
  </si>
  <si>
    <t xml:space="preserve">zahlungswirksam im </t>
  </si>
  <si>
    <t>support@fimovi.de</t>
  </si>
  <si>
    <t>Kommentar (2020)</t>
  </si>
  <si>
    <t xml:space="preserve">  50% AG + 50% AN (gesunken von 2,50% in 2019)</t>
  </si>
  <si>
    <t xml:space="preserve">  Für alte Bundesländer (Neue Bundesländer =&gt; 6.450 p.m.)</t>
  </si>
  <si>
    <t>Ein Angebot der Fimovi GmbH</t>
  </si>
  <si>
    <t>Bereich</t>
  </si>
  <si>
    <t xml:space="preserve">     Summe</t>
  </si>
  <si>
    <t>Diese Spalten nur zur Info !</t>
  </si>
  <si>
    <t>Produktion</t>
  </si>
  <si>
    <t>Max Mustermann</t>
  </si>
  <si>
    <t>Erna Packmeister</t>
  </si>
  <si>
    <t>Freddy Fuhrmann</t>
  </si>
  <si>
    <t>Dropdown auswählen</t>
  </si>
  <si>
    <t>Lackierer</t>
  </si>
  <si>
    <t xml:space="preserve">  inkl. Zusatzbeitrag KV (Hälfte von 1,10 %)</t>
  </si>
  <si>
    <t>Rechtlicher Hinweis</t>
  </si>
  <si>
    <t>… Kurzarbeit flexibel im EFT PRO integrieren</t>
  </si>
  <si>
    <t>Modellierung von Kurzarbeit bei den Personalkosten</t>
  </si>
  <si>
    <t>Copyright by Fimovi GmbH</t>
  </si>
  <si>
    <t>www.fimovi.de</t>
  </si>
  <si>
    <t>Ein Tutorial der Fimovi GmbH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</si>
</sst>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64" formatCode="_(* #,##0.00_);_(* \(#,##0.00\);_(* &quot;-&quot;??_);_(@_)"/>
    <numFmt numFmtId="165" formatCode="_(* #,##0_);_(* \(#,##0\);_(* &quot;-&quot;_);_(@_)"/>
    <numFmt numFmtId="166" formatCode="_(&quot;€&quot;* #,##0_);_(&quot;€&quot;* \(#,##0\);_(&quot;€&quot;* &quot;-&quot;_);_(@_)"/>
    <numFmt numFmtId="167" formatCode="_(&quot;€&quot;* #,##0.00_);_(&quot;€&quot;* \(#,##0.00\);_(&quot;€&quot;* &quot;-&quot;??_);_(@_)"/>
    <numFmt numFmtId="168" formatCode="_(* #,##0_);_(* \(#,##0\);_(* &quot;-&quot;??_);_(@_)"/>
    <numFmt numFmtId="169" formatCode="#,##0_-;\ \(#,##0\);_-* &quot;-&quot;??;_-@_-"/>
    <numFmt numFmtId="170" formatCode="&quot;Fail&quot;;&quot;Fail&quot;;&quot;Ok&quot;"/>
    <numFmt numFmtId="171" formatCode="&quot;Fehler&quot;;&quot;Fehler&quot;;&quot;Ok&quot;"/>
    <numFmt numFmtId="172" formatCode="&quot;An&quot;;&quot;An&quot;;&quot;Aus&quot;"/>
    <numFmt numFmtId="173" formatCode="_(* #,##0.0\x_);_(* \(#,##0.0\x\);_(* &quot;-&quot;??_);_(@_)"/>
    <numFmt numFmtId="174" formatCode="&quot;On&quot;;&quot;On&quot;;&quot;Off&quot;"/>
    <numFmt numFmtId="175" formatCode="_(* #,##0.00%_);_(* \(#,##0.00%\);_(* &quot;-&quot;??_);_(@_)"/>
    <numFmt numFmtId="176" formatCode="[$-407]d/\ mmm/\ yy;@"/>
    <numFmt numFmtId="177" formatCode="_(* #,##0%_);_(* \(#,##0%\);_(* &quot;-&quot;??_);_(@_)"/>
    <numFmt numFmtId="178" formatCode="&quot;$&quot;#,##0;[Red]\-&quot;$&quot;#,##0"/>
    <numFmt numFmtId="179" formatCode="_(* #,##0.0%_);_(* \(#,##0.0%\);_(* &quot;-&quot;??_);_(@_)"/>
    <numFmt numFmtId="180" formatCode="&quot;Yes&quot;;;&quot;No&quot;"/>
    <numFmt numFmtId="181" formatCode="&quot;Ja&quot;;;&quot;Nein&quot;"/>
    <numFmt numFmtId="182" formatCode="_(* #,##0_);_(* \(#,##0\);_(* &quot;&quot;??_);_(@_)"/>
    <numFmt numFmtId="183" formatCode="_(* #,##0.0_);_(* \(#,##0.0\);_(* &quot;-&quot;??_);_(@_)"/>
    <numFmt numFmtId="184" formatCode="&quot;Hinweis&quot;;&quot;Hinweis&quot;;&quot;Ok&quot;"/>
    <numFmt numFmtId="185" formatCode="&quot;Alert&quot;;&quot;Alert&quot;;&quot;Ok&quot;"/>
    <numFmt numFmtId="186" formatCode="#,##0.0"/>
    <numFmt numFmtId="187" formatCode="&quot;Monat&quot;\ 0"/>
    <numFmt numFmtId="188" formatCode="&quot;Fehler&quot;;;&quot;Ok&quot;"/>
    <numFmt numFmtId="189" formatCode="&quot;Ja&quot;;&quot;Ja&quot;;&quot;Nein&quot;"/>
  </numFmts>
  <fonts count="70">
    <font>
      <sz val="10"/>
      <color theme="1"/>
      <name val="Arial"/>
      <family val="2"/>
    </font>
    <font>
      <sz val="11"/>
      <color theme="1"/>
      <name val="Calibri"/>
      <family val="2"/>
      <scheme val="minor"/>
    </font>
    <font>
      <sz val="18"/>
      <name val="Arial"/>
      <family val="2"/>
    </font>
    <font>
      <b/>
      <sz val="11"/>
      <name val="Arial"/>
      <family val="2"/>
    </font>
    <font>
      <sz val="10"/>
      <color theme="1" tint="0.34998626667073579"/>
      <name val="Arial"/>
      <family val="2"/>
    </font>
    <font>
      <sz val="10"/>
      <name val="Arial"/>
      <family val="2"/>
    </font>
    <font>
      <sz val="10"/>
      <color theme="1" tint="0.499984740745262"/>
      <name val="Arial"/>
      <family val="2"/>
    </font>
    <font>
      <u/>
      <sz val="11"/>
      <name val="Arial"/>
      <family val="2"/>
    </font>
    <font>
      <sz val="10"/>
      <color theme="0"/>
      <name val="Arial"/>
      <family val="2"/>
    </font>
    <font>
      <sz val="10"/>
      <color rgb="FF974706"/>
      <name val="Arial"/>
      <family val="2"/>
    </font>
    <font>
      <sz val="10"/>
      <color theme="0" tint="-0.24994659260841701"/>
      <name val="Arial"/>
      <family val="2"/>
    </font>
    <font>
      <sz val="10"/>
      <color indexed="55"/>
      <name val="Arial"/>
      <family val="2"/>
    </font>
    <font>
      <sz val="10"/>
      <color theme="1" tint="0.34998626667073579"/>
      <name val="Wingdings 3"/>
      <family val="1"/>
      <charset val="2"/>
    </font>
    <font>
      <sz val="16"/>
      <color indexed="22"/>
      <name val="Arial"/>
      <family val="2"/>
    </font>
    <font>
      <sz val="10"/>
      <color indexed="55"/>
      <name val="Helvetica-Narrow"/>
      <family val="2"/>
    </font>
    <font>
      <b/>
      <u/>
      <sz val="10"/>
      <color indexed="56"/>
      <name val="Arial"/>
      <family val="2"/>
    </font>
    <font>
      <sz val="9"/>
      <color theme="1"/>
      <name val="Arial"/>
      <family val="2"/>
    </font>
    <font>
      <sz val="10"/>
      <name val="Helvetica-Narrow"/>
      <family val="2"/>
    </font>
    <font>
      <b/>
      <sz val="16"/>
      <color indexed="9"/>
      <name val="Arial"/>
      <family val="2"/>
    </font>
    <font>
      <sz val="12"/>
      <color indexed="9"/>
      <name val="Arial"/>
      <family val="2"/>
    </font>
    <font>
      <b/>
      <sz val="10"/>
      <color theme="1"/>
      <name val="Arial"/>
      <family val="2"/>
    </font>
    <font>
      <sz val="14"/>
      <color indexed="9"/>
      <name val="Arial"/>
      <family val="2"/>
    </font>
    <font>
      <sz val="10"/>
      <color rgb="FFFF0000"/>
      <name val="Arial"/>
      <family val="2"/>
    </font>
    <font>
      <sz val="10"/>
      <color rgb="FF0074BC"/>
      <name val="Arial"/>
      <family val="2"/>
    </font>
    <font>
      <sz val="8"/>
      <color theme="4" tint="-0.24994659260841701"/>
      <name val="Arial"/>
      <family val="2"/>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12"/>
      <name val="Arial"/>
      <family val="2"/>
    </font>
    <font>
      <b/>
      <sz val="10"/>
      <name val="Helvetica-Narrow"/>
    </font>
    <font>
      <sz val="10"/>
      <color indexed="16"/>
      <name val="Arial"/>
      <family val="2"/>
    </font>
    <font>
      <u/>
      <sz val="10"/>
      <color theme="1"/>
      <name val="Arial"/>
      <family val="2"/>
    </font>
    <font>
      <u/>
      <sz val="10"/>
      <color theme="10"/>
      <name val="Arial"/>
      <family val="2"/>
    </font>
    <font>
      <b/>
      <sz val="22"/>
      <color theme="1"/>
      <name val="Calibri"/>
      <family val="2"/>
      <scheme val="minor"/>
    </font>
    <font>
      <sz val="22"/>
      <color theme="1"/>
      <name val="Calibri"/>
      <family val="2"/>
      <scheme val="minor"/>
    </font>
    <font>
      <sz val="22"/>
      <color theme="0" tint="-0.499984740745262"/>
      <name val="Calibri"/>
      <family val="2"/>
      <scheme val="minor"/>
    </font>
    <font>
      <sz val="11"/>
      <color theme="0" tint="-0.499984740745262"/>
      <name val="Calibri"/>
      <family val="2"/>
      <scheme val="minor"/>
    </font>
    <font>
      <b/>
      <sz val="22"/>
      <color theme="0"/>
      <name val="Calibri"/>
      <family val="2"/>
      <scheme val="minor"/>
    </font>
    <font>
      <b/>
      <sz val="11"/>
      <color rgb="FF313D72"/>
      <name val="Calibri"/>
      <family val="2"/>
      <scheme val="minor"/>
    </font>
    <font>
      <b/>
      <sz val="16"/>
      <color rgb="FF25346A"/>
      <name val="Arial"/>
      <family val="2"/>
    </font>
    <font>
      <b/>
      <sz val="8"/>
      <color indexed="81"/>
      <name val="Tahoma"/>
      <family val="2"/>
    </font>
    <font>
      <sz val="8"/>
      <color indexed="81"/>
      <name val="Tahoma"/>
      <family val="2"/>
    </font>
    <font>
      <sz val="10"/>
      <color rgb="FF00B050"/>
      <name val="Arial"/>
      <family val="2"/>
    </font>
    <font>
      <b/>
      <sz val="12"/>
      <color indexed="8"/>
      <name val="Arial"/>
      <family val="2"/>
    </font>
    <font>
      <b/>
      <sz val="16"/>
      <color indexed="12"/>
      <name val="Arial"/>
      <family val="2"/>
    </font>
    <font>
      <sz val="10"/>
      <color theme="4" tint="-0.24994659260841701"/>
      <name val="Arial"/>
      <family val="2"/>
    </font>
    <font>
      <b/>
      <sz val="10"/>
      <color theme="1" tint="0.499984740745262"/>
      <name val="Arial"/>
      <family val="2"/>
    </font>
    <font>
      <sz val="10"/>
      <color theme="1"/>
      <name val="Helvetica-Narrow"/>
      <family val="2"/>
    </font>
    <font>
      <b/>
      <sz val="12"/>
      <color theme="1"/>
      <name val="Arial"/>
      <family val="2"/>
    </font>
    <font>
      <sz val="10"/>
      <color indexed="21"/>
      <name val="Helvetica-Narrow"/>
      <family val="2"/>
    </font>
    <font>
      <sz val="11"/>
      <name val="Arial"/>
      <family val="2"/>
    </font>
    <font>
      <sz val="8"/>
      <color indexed="81"/>
      <name val="Segoe UI"/>
      <family val="2"/>
    </font>
    <font>
      <b/>
      <sz val="8"/>
      <color indexed="81"/>
      <name val="Segoe UI"/>
      <family val="2"/>
    </font>
    <font>
      <b/>
      <sz val="12"/>
      <color theme="4" tint="-0.249977111117893"/>
      <name val="Arial"/>
      <family val="2"/>
    </font>
    <font>
      <b/>
      <sz val="22"/>
      <color rgb="FFFF0000"/>
      <name val="Calibri"/>
      <family val="2"/>
      <scheme val="minor"/>
    </font>
    <font>
      <u/>
      <sz val="11"/>
      <color theme="10"/>
      <name val="Calibri"/>
      <family val="2"/>
      <scheme val="minor"/>
    </font>
  </fonts>
  <fills count="53">
    <fill>
      <patternFill patternType="none"/>
    </fill>
    <fill>
      <patternFill patternType="gray125"/>
    </fill>
    <fill>
      <patternFill patternType="solid">
        <fgColor theme="0" tint="-0.14996795556505021"/>
        <bgColor indexed="64"/>
      </patternFill>
    </fill>
    <fill>
      <patternFill patternType="solid">
        <fgColor rgb="FFFFFFCC"/>
        <bgColor indexed="64"/>
      </patternFill>
    </fill>
    <fill>
      <patternFill patternType="mediumGray">
        <fgColor theme="1" tint="0.34998626667073579"/>
        <bgColor indexed="65"/>
      </patternFill>
    </fill>
    <fill>
      <patternFill patternType="lightUp">
        <fgColor theme="0" tint="-0.24994659260841701"/>
        <bgColor indexed="65"/>
      </patternFill>
    </fill>
    <fill>
      <patternFill patternType="lightUp">
        <fgColor indexed="23"/>
        <bgColor indexed="9"/>
      </patternFill>
    </fill>
    <fill>
      <patternFill patternType="solid">
        <fgColor indexed="9"/>
        <bgColor indexed="64"/>
      </patternFill>
    </fill>
    <fill>
      <patternFill patternType="solid">
        <fgColor theme="0"/>
        <bgColor indexed="64"/>
      </patternFill>
    </fill>
    <fill>
      <patternFill patternType="lightVertical">
        <fgColor theme="6" tint="0.39994506668294322"/>
        <bgColor indexed="9"/>
      </patternFill>
    </fill>
    <fill>
      <patternFill patternType="lightVertical">
        <fgColor rgb="FFFFC000"/>
        <bgColor indexed="9"/>
      </patternFill>
    </fill>
    <fill>
      <patternFill patternType="lightVertical">
        <fgColor rgb="FFC00000"/>
        <bgColor indexed="9"/>
      </patternFill>
    </fill>
    <fill>
      <patternFill patternType="solid">
        <fgColor rgb="FFBEE5E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3"/>
        <bgColor indexed="64"/>
      </patternFill>
    </fill>
    <fill>
      <patternFill patternType="solid">
        <fgColor theme="0" tint="-0.14999847407452621"/>
        <bgColor indexed="64"/>
      </patternFill>
    </fill>
    <fill>
      <patternFill patternType="solid">
        <fgColor theme="9" tint="0.59996337778862885"/>
        <bgColor indexed="64"/>
      </patternFill>
    </fill>
    <fill>
      <patternFill patternType="solid">
        <fgColor theme="0" tint="-0.249977111117893"/>
        <bgColor indexed="64"/>
      </patternFill>
    </fill>
    <fill>
      <patternFill patternType="solid">
        <fgColor rgb="FF25346A"/>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DCE6F1"/>
        <bgColor indexed="64"/>
      </patternFill>
    </fill>
  </fills>
  <borders count="47">
    <border>
      <left/>
      <right/>
      <top/>
      <bottom/>
      <diagonal/>
    </border>
    <border>
      <left/>
      <right/>
      <top/>
      <bottom style="medium">
        <color auto="1"/>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dashed">
        <color theme="1" tint="0.34998626667073579"/>
      </top>
      <bottom/>
      <diagonal/>
    </border>
    <border>
      <left style="thin">
        <color auto="1"/>
      </left>
      <right style="thin">
        <color auto="1"/>
      </right>
      <top style="thin">
        <color auto="1"/>
      </top>
      <bottom style="thin">
        <color auto="1"/>
      </bottom>
      <diagonal/>
    </border>
    <border>
      <left/>
      <right/>
      <top style="thin">
        <color theme="1" tint="0.34998626667073579"/>
      </top>
      <bottom/>
      <diagonal/>
    </border>
    <border>
      <left/>
      <right/>
      <top style="thin">
        <color theme="1" tint="0.34998626667073579"/>
      </top>
      <bottom style="thin">
        <color theme="1" tint="0.34998626667073579"/>
      </bottom>
      <diagonal/>
    </border>
    <border>
      <left/>
      <right/>
      <top style="thin">
        <color theme="1" tint="0.34998626667073579"/>
      </top>
      <bottom style="double">
        <color theme="1" tint="0.34998626667073579"/>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23"/>
      </left>
      <right style="thin">
        <color indexed="23"/>
      </right>
      <top/>
      <bottom style="thin">
        <color indexed="23"/>
      </bottom>
      <diagonal/>
    </border>
    <border>
      <left style="thin">
        <color indexed="55"/>
      </left>
      <right style="thin">
        <color indexed="55"/>
      </right>
      <top style="thin">
        <color indexed="55"/>
      </top>
      <bottom style="thin">
        <color indexed="55"/>
      </bottom>
      <diagonal/>
    </border>
    <border>
      <left style="hair">
        <color auto="1"/>
      </left>
      <right style="hair">
        <color auto="1"/>
      </right>
      <top style="hair">
        <color auto="1"/>
      </top>
      <bottom style="hair">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55"/>
      </left>
      <right style="thin">
        <color indexed="55"/>
      </right>
      <top style="thin">
        <color indexed="55"/>
      </top>
      <bottom style="thin">
        <color auto="1"/>
      </bottom>
      <diagonal/>
    </border>
    <border>
      <left style="thin">
        <color rgb="FFC00000"/>
      </left>
      <right style="thin">
        <color rgb="FFC00000"/>
      </right>
      <top style="thin">
        <color rgb="FFC00000"/>
      </top>
      <bottom style="thin">
        <color rgb="FFC00000"/>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theme="1"/>
      </left>
      <right/>
      <top style="thin">
        <color theme="0"/>
      </top>
      <bottom style="thin">
        <color theme="0"/>
      </bottom>
      <diagonal/>
    </border>
    <border>
      <left/>
      <right/>
      <top style="thin">
        <color theme="0"/>
      </top>
      <bottom style="thin">
        <color theme="0"/>
      </bottom>
      <diagonal/>
    </border>
    <border>
      <left/>
      <right style="double">
        <color theme="1"/>
      </right>
      <top style="thin">
        <color theme="0"/>
      </top>
      <bottom style="thin">
        <color theme="0"/>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thin">
        <color theme="1" tint="0.34998626667073579"/>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style="thin">
        <color auto="1"/>
      </left>
      <right style="thin">
        <color auto="1"/>
      </right>
      <top style="thin">
        <color auto="1"/>
      </top>
      <bottom style="thin">
        <color auto="1"/>
      </bottom>
      <diagonal/>
    </border>
    <border>
      <left style="thin">
        <color indexed="55"/>
      </left>
      <right style="thin">
        <color indexed="55"/>
      </right>
      <top style="thin">
        <color indexed="55"/>
      </top>
      <bottom style="thin">
        <color indexed="55"/>
      </bottom>
      <diagonal/>
    </border>
    <border>
      <left style="thin">
        <color auto="1"/>
      </left>
      <right style="thin">
        <color auto="1"/>
      </right>
      <top style="thin">
        <color auto="1"/>
      </top>
      <bottom style="thin">
        <color auto="1"/>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s>
  <cellStyleXfs count="93">
    <xf numFmtId="0" fontId="0" fillId="0" borderId="0">
      <alignment vertical="center"/>
    </xf>
    <xf numFmtId="0" fontId="2" fillId="0" borderId="1" applyNumberFormat="0" applyAlignment="0"/>
    <xf numFmtId="0" fontId="53" fillId="0" borderId="0" applyNumberFormat="0" applyFill="0" applyBorder="0">
      <alignment vertical="center"/>
    </xf>
    <xf numFmtId="0" fontId="3" fillId="0" borderId="0" applyNumberFormat="0" applyFill="0" applyBorder="0">
      <alignment vertical="center"/>
    </xf>
    <xf numFmtId="0" fontId="4" fillId="2" borderId="2" applyNumberFormat="0">
      <alignment vertical="center"/>
    </xf>
    <xf numFmtId="0" fontId="5" fillId="2" borderId="2" applyNumberFormat="0" applyProtection="0">
      <alignment vertical="center"/>
    </xf>
    <xf numFmtId="0" fontId="6" fillId="0" borderId="0" applyNumberFormat="0" applyFill="0" applyBorder="0">
      <alignment vertical="center"/>
    </xf>
    <xf numFmtId="0" fontId="7" fillId="0" borderId="0" applyNumberFormat="0" applyFill="0" applyBorder="0" applyAlignment="0"/>
    <xf numFmtId="0" fontId="5" fillId="0" borderId="3" applyNumberFormat="0" applyFont="0" applyFill="0" applyAlignment="0" applyProtection="0"/>
    <xf numFmtId="0" fontId="8" fillId="48" borderId="4" applyNumberFormat="0">
      <alignment horizontal="centerContinuous" vertical="center" wrapText="1"/>
    </xf>
    <xf numFmtId="0" fontId="5" fillId="0" borderId="5" applyNumberFormat="0" applyFont="0" applyFill="0" applyAlignment="0" applyProtection="0"/>
    <xf numFmtId="0" fontId="5" fillId="0" borderId="6" applyNumberFormat="0" applyFont="0" applyFill="0" applyProtection="0">
      <alignment vertical="center"/>
    </xf>
    <xf numFmtId="0" fontId="5" fillId="0" borderId="7" applyNumberFormat="0" applyFont="0" applyFill="0" applyProtection="0">
      <alignment vertical="center"/>
    </xf>
    <xf numFmtId="0" fontId="5" fillId="0" borderId="2" applyNumberFormat="0">
      <alignment vertical="center"/>
    </xf>
    <xf numFmtId="173" fontId="5" fillId="0" borderId="0" applyFont="0" applyFill="0" applyBorder="0" applyAlignment="0" applyProtection="0"/>
    <xf numFmtId="0" fontId="9" fillId="2" borderId="2" applyNumberFormat="0">
      <alignment vertical="center"/>
    </xf>
    <xf numFmtId="0" fontId="5" fillId="3" borderId="2" applyNumberFormat="0" applyAlignment="0">
      <protection locked="0"/>
    </xf>
    <xf numFmtId="0" fontId="5" fillId="4" borderId="2" applyNumberFormat="0" applyFont="0" applyAlignment="0"/>
    <xf numFmtId="169" fontId="10" fillId="5" borderId="8"/>
    <xf numFmtId="170" fontId="56" fillId="0" borderId="2">
      <alignment horizontal="center" vertical="center"/>
    </xf>
    <xf numFmtId="0" fontId="20" fillId="10" borderId="12">
      <alignment horizontal="center"/>
    </xf>
    <xf numFmtId="172" fontId="14" fillId="0" borderId="10">
      <alignment horizontal="center" vertical="center"/>
    </xf>
    <xf numFmtId="0" fontId="15" fillId="0" borderId="0" applyFill="0" applyBorder="0">
      <alignment vertical="center"/>
    </xf>
    <xf numFmtId="0" fontId="24" fillId="3" borderId="11" applyNumberFormat="0" applyAlignment="0">
      <alignment vertical="center"/>
      <protection locked="0"/>
    </xf>
    <xf numFmtId="0" fontId="18" fillId="48" borderId="0">
      <alignment vertical="center"/>
    </xf>
    <xf numFmtId="0" fontId="21" fillId="48" borderId="0">
      <alignment vertical="center"/>
    </xf>
    <xf numFmtId="0" fontId="19" fillId="48" borderId="0"/>
    <xf numFmtId="0" fontId="20" fillId="9" borderId="12">
      <alignment horizontal="center"/>
    </xf>
    <xf numFmtId="0" fontId="20" fillId="11" borderId="12">
      <alignment horizontal="center"/>
    </xf>
    <xf numFmtId="0" fontId="59" fillId="52" borderId="12" applyNumberFormat="0">
      <alignment vertical="center"/>
      <protection locked="0"/>
    </xf>
    <xf numFmtId="171" fontId="56" fillId="0" borderId="2">
      <alignment horizontal="center" vertical="center"/>
    </xf>
    <xf numFmtId="164" fontId="25" fillId="0" borderId="0" applyFont="0" applyFill="0" applyBorder="0" applyAlignment="0" applyProtection="0"/>
    <xf numFmtId="165" fontId="25" fillId="0" borderId="0" applyFont="0" applyFill="0" applyBorder="0" applyAlignment="0" applyProtection="0"/>
    <xf numFmtId="167" fontId="25" fillId="0" borderId="0" applyFont="0" applyFill="0" applyBorder="0" applyAlignment="0" applyProtection="0"/>
    <xf numFmtId="166"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3" applyNumberFormat="0" applyFill="0" applyAlignment="0" applyProtection="0"/>
    <xf numFmtId="0" fontId="28" fillId="0" borderId="14" applyNumberFormat="0" applyFill="0" applyAlignment="0" applyProtection="0"/>
    <xf numFmtId="0" fontId="29" fillId="0" borderId="15" applyNumberFormat="0" applyFill="0" applyAlignment="0" applyProtection="0"/>
    <xf numFmtId="0" fontId="29" fillId="0" borderId="0" applyNumberFormat="0" applyFill="0" applyBorder="0" applyAlignment="0" applyProtection="0"/>
    <xf numFmtId="0" fontId="30" fillId="13"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3" fillId="16" borderId="16" applyNumberFormat="0" applyAlignment="0" applyProtection="0"/>
    <xf numFmtId="0" fontId="34" fillId="17" borderId="17" applyNumberFormat="0" applyAlignment="0" applyProtection="0"/>
    <xf numFmtId="0" fontId="35" fillId="17" borderId="16" applyNumberFormat="0" applyAlignment="0" applyProtection="0"/>
    <xf numFmtId="0" fontId="36" fillId="0" borderId="18" applyNumberFormat="0" applyFill="0" applyAlignment="0" applyProtection="0"/>
    <xf numFmtId="0" fontId="37" fillId="18" borderId="19" applyNumberFormat="0" applyAlignment="0" applyProtection="0"/>
    <xf numFmtId="0" fontId="38" fillId="0" borderId="0" applyNumberFormat="0" applyFill="0" applyBorder="0" applyAlignment="0" applyProtection="0"/>
    <xf numFmtId="0" fontId="25" fillId="19" borderId="20" applyNumberFormat="0" applyFont="0" applyAlignment="0" applyProtection="0"/>
    <xf numFmtId="0" fontId="39" fillId="0" borderId="0" applyNumberFormat="0" applyFill="0" applyBorder="0" applyAlignment="0" applyProtection="0"/>
    <xf numFmtId="0" fontId="40" fillId="0" borderId="21" applyNumberFormat="0" applyFill="0" applyAlignment="0" applyProtection="0"/>
    <xf numFmtId="0" fontId="4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41" fillId="27" borderId="0" applyNumberFormat="0" applyBorder="0" applyAlignment="0" applyProtection="0"/>
    <xf numFmtId="0" fontId="4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41" fillId="31" borderId="0" applyNumberFormat="0" applyBorder="0" applyAlignment="0" applyProtection="0"/>
    <xf numFmtId="0" fontId="4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41" fillId="43" borderId="0" applyNumberFormat="0" applyBorder="0" applyAlignment="0" applyProtection="0"/>
    <xf numFmtId="174" fontId="14" fillId="0" borderId="10">
      <alignment horizontal="center" vertical="center"/>
      <protection locked="0"/>
    </xf>
    <xf numFmtId="0" fontId="42" fillId="44" borderId="0" applyNumberFormat="0" applyProtection="0">
      <alignment horizontal="left"/>
    </xf>
    <xf numFmtId="175" fontId="17" fillId="0" borderId="0" applyFill="0" applyBorder="0" applyAlignment="0" applyProtection="0"/>
    <xf numFmtId="0" fontId="42" fillId="44" borderId="0" applyNumberFormat="0" applyProtection="0">
      <alignment horizontal="left"/>
    </xf>
    <xf numFmtId="177" fontId="17" fillId="0" borderId="0" applyFont="0" applyFill="0" applyBorder="0" applyAlignment="0" applyProtection="0"/>
    <xf numFmtId="168" fontId="25" fillId="0" borderId="0" applyFont="0" applyFill="0" applyBorder="0" applyAlignment="0" applyProtection="0"/>
    <xf numFmtId="183" fontId="44" fillId="46" borderId="24"/>
    <xf numFmtId="176" fontId="5" fillId="8" borderId="0" applyFont="0" applyFill="0" applyBorder="0" applyAlignment="0" applyProtection="0">
      <alignment horizontal="right"/>
    </xf>
    <xf numFmtId="0" fontId="46" fillId="0" borderId="0" applyNumberFormat="0" applyFill="0" applyBorder="0" applyAlignment="0" applyProtection="0"/>
    <xf numFmtId="184" fontId="4" fillId="49" borderId="2">
      <alignment horizontal="center" vertical="center"/>
    </xf>
    <xf numFmtId="185" fontId="4" fillId="49" borderId="2">
      <alignment horizontal="center" vertical="center"/>
    </xf>
    <xf numFmtId="168" fontId="63" fillId="50" borderId="0" applyBorder="0"/>
    <xf numFmtId="188" fontId="14" fillId="0" borderId="41">
      <alignment horizontal="center"/>
    </xf>
    <xf numFmtId="0" fontId="59" fillId="52" borderId="12" applyNumberFormat="0">
      <alignment vertical="center"/>
      <protection locked="0"/>
    </xf>
    <xf numFmtId="0" fontId="17" fillId="0" borderId="43" applyNumberFormat="0"/>
    <xf numFmtId="0" fontId="25" fillId="0" borderId="0"/>
  </cellStyleXfs>
  <cellXfs count="171">
    <xf numFmtId="0" fontId="0" fillId="0" borderId="0" xfId="0">
      <alignment vertical="center"/>
    </xf>
    <xf numFmtId="0" fontId="2" fillId="0" borderId="1" xfId="1"/>
    <xf numFmtId="0" fontId="53" fillId="0" borderId="0" xfId="2">
      <alignment vertical="center"/>
    </xf>
    <xf numFmtId="0" fontId="3" fillId="0" borderId="0" xfId="3">
      <alignment vertical="center"/>
    </xf>
    <xf numFmtId="0" fontId="0" fillId="0" borderId="0" xfId="0" applyAlignment="1">
      <alignment horizontal="right"/>
    </xf>
    <xf numFmtId="0" fontId="4" fillId="2" borderId="2" xfId="4" applyAlignment="1">
      <alignment horizontal="right"/>
    </xf>
    <xf numFmtId="168" fontId="4" fillId="2" borderId="2" xfId="4" applyNumberFormat="1" applyAlignment="1">
      <alignment horizontal="right"/>
    </xf>
    <xf numFmtId="0" fontId="5" fillId="2" borderId="2" xfId="5">
      <alignment vertical="center"/>
    </xf>
    <xf numFmtId="0" fontId="6" fillId="0" borderId="0" xfId="6">
      <alignment vertical="center"/>
    </xf>
    <xf numFmtId="0" fontId="7" fillId="0" borderId="0" xfId="7"/>
    <xf numFmtId="0" fontId="0" fillId="0" borderId="3" xfId="8" applyFont="1"/>
    <xf numFmtId="0" fontId="8" fillId="48" borderId="4" xfId="9">
      <alignment horizontal="centerContinuous" vertical="center" wrapText="1"/>
    </xf>
    <xf numFmtId="0" fontId="0" fillId="0" borderId="5" xfId="10" applyFont="1"/>
    <xf numFmtId="0" fontId="0" fillId="0" borderId="6" xfId="11" applyFont="1">
      <alignment vertical="center"/>
    </xf>
    <xf numFmtId="0" fontId="0" fillId="0" borderId="7" xfId="12" applyFont="1">
      <alignment vertical="center"/>
    </xf>
    <xf numFmtId="0" fontId="5" fillId="0" borderId="2" xfId="13">
      <alignment vertical="center"/>
    </xf>
    <xf numFmtId="173" fontId="0" fillId="0" borderId="0" xfId="14" applyFont="1"/>
    <xf numFmtId="0" fontId="9" fillId="2" borderId="2" xfId="15">
      <alignment vertical="center"/>
    </xf>
    <xf numFmtId="0" fontId="0" fillId="3" borderId="2" xfId="16" applyFont="1">
      <protection locked="0"/>
    </xf>
    <xf numFmtId="0" fontId="4" fillId="2" borderId="2" xfId="4">
      <alignment vertical="center"/>
    </xf>
    <xf numFmtId="0" fontId="0" fillId="4" borderId="2" xfId="17" applyFont="1"/>
    <xf numFmtId="169" fontId="10" fillId="5" borderId="8" xfId="18"/>
    <xf numFmtId="0" fontId="20" fillId="10" borderId="12" xfId="20">
      <alignment horizontal="center"/>
    </xf>
    <xf numFmtId="0" fontId="5" fillId="0" borderId="0" xfId="0" applyFont="1">
      <alignment vertical="center"/>
    </xf>
    <xf numFmtId="0" fontId="11" fillId="0" borderId="0" xfId="6" applyFont="1">
      <alignment vertical="center"/>
    </xf>
    <xf numFmtId="0" fontId="4" fillId="2" borderId="2" xfId="4" applyAlignment="1">
      <alignment horizontal="center"/>
    </xf>
    <xf numFmtId="2" fontId="4" fillId="2" borderId="2" xfId="4" applyNumberFormat="1" applyAlignment="1">
      <alignment horizontal="center"/>
    </xf>
    <xf numFmtId="2" fontId="12" fillId="2" borderId="2" xfId="4" applyNumberFormat="1" applyFont="1" applyAlignment="1">
      <alignment horizontal="center"/>
    </xf>
    <xf numFmtId="169" fontId="10" fillId="6" borderId="9" xfId="18" applyFill="1" applyBorder="1"/>
    <xf numFmtId="169" fontId="10" fillId="6" borderId="8" xfId="18" applyFill="1"/>
    <xf numFmtId="170" fontId="56" fillId="0" borderId="2" xfId="19">
      <alignment horizontal="center" vertical="center"/>
    </xf>
    <xf numFmtId="0" fontId="13" fillId="0" borderId="0" xfId="0" applyFont="1" applyAlignment="1">
      <alignment horizontal="center" vertical="center"/>
    </xf>
    <xf numFmtId="0" fontId="0" fillId="0" borderId="0" xfId="0" quotePrefix="1" applyAlignment="1">
      <alignment horizontal="center"/>
    </xf>
    <xf numFmtId="0" fontId="0" fillId="0" borderId="0" xfId="0" applyAlignment="1">
      <alignment horizontal="center"/>
    </xf>
    <xf numFmtId="0" fontId="15" fillId="0" borderId="0" xfId="22">
      <alignment vertical="center"/>
    </xf>
    <xf numFmtId="0" fontId="16" fillId="3" borderId="11" xfId="23" applyFont="1" applyAlignment="1">
      <alignment horizontal="center" vertical="center"/>
      <protection locked="0"/>
    </xf>
    <xf numFmtId="0" fontId="17" fillId="8" borderId="0" xfId="0" applyFont="1" applyFill="1">
      <alignment vertical="center"/>
    </xf>
    <xf numFmtId="0" fontId="2" fillId="0" borderId="1" xfId="1" applyAlignment="1">
      <alignment horizontal="left"/>
    </xf>
    <xf numFmtId="0" fontId="17" fillId="0" borderId="0" xfId="0" applyFont="1">
      <alignment vertical="center"/>
    </xf>
    <xf numFmtId="0" fontId="18" fillId="48" borderId="0" xfId="24">
      <alignment vertical="center"/>
    </xf>
    <xf numFmtId="0" fontId="21" fillId="48" borderId="0" xfId="25">
      <alignment vertical="center"/>
    </xf>
    <xf numFmtId="0" fontId="19" fillId="48" borderId="0" xfId="26"/>
    <xf numFmtId="0" fontId="20" fillId="9" borderId="12" xfId="27">
      <alignment horizontal="center"/>
    </xf>
    <xf numFmtId="0" fontId="20" fillId="11" borderId="12" xfId="28">
      <alignment horizontal="center"/>
    </xf>
    <xf numFmtId="171" fontId="56" fillId="0" borderId="2" xfId="30">
      <alignment horizontal="center" vertical="center"/>
    </xf>
    <xf numFmtId="0" fontId="0" fillId="8" borderId="0" xfId="0" applyFill="1">
      <alignment vertical="center"/>
    </xf>
    <xf numFmtId="0" fontId="8" fillId="48" borderId="22" xfId="9" applyBorder="1">
      <alignment horizontal="centerContinuous" vertical="center" wrapText="1"/>
    </xf>
    <xf numFmtId="0" fontId="5" fillId="0" borderId="2" xfId="13" applyAlignment="1">
      <alignment horizontal="center"/>
    </xf>
    <xf numFmtId="176" fontId="9" fillId="2" borderId="2" xfId="15" applyNumberFormat="1">
      <alignment vertical="center"/>
    </xf>
    <xf numFmtId="169" fontId="5" fillId="2" borderId="2" xfId="5" applyNumberFormat="1">
      <alignment vertical="center"/>
    </xf>
    <xf numFmtId="168" fontId="5" fillId="0" borderId="2" xfId="13" applyNumberFormat="1">
      <alignment vertical="center"/>
    </xf>
    <xf numFmtId="168" fontId="5" fillId="2" borderId="2" xfId="5" applyNumberFormat="1">
      <alignment vertical="center"/>
    </xf>
    <xf numFmtId="178" fontId="6" fillId="0" borderId="0" xfId="6" applyNumberFormat="1" applyAlignment="1">
      <alignment horizontal="left"/>
    </xf>
    <xf numFmtId="182" fontId="17" fillId="8" borderId="23" xfId="0" applyNumberFormat="1" applyFont="1" applyFill="1" applyBorder="1">
      <alignment vertical="center"/>
    </xf>
    <xf numFmtId="0" fontId="43" fillId="0" borderId="0" xfId="0" applyFont="1">
      <alignment vertical="center"/>
    </xf>
    <xf numFmtId="168" fontId="0" fillId="0" borderId="0" xfId="82" applyFont="1"/>
    <xf numFmtId="177" fontId="0" fillId="0" borderId="0" xfId="81" applyFont="1"/>
    <xf numFmtId="183" fontId="44" fillId="46" borderId="24" xfId="83"/>
    <xf numFmtId="176" fontId="5" fillId="8" borderId="0" xfId="84">
      <alignment horizontal="right"/>
    </xf>
    <xf numFmtId="173" fontId="8" fillId="48" borderId="4" xfId="9" applyNumberFormat="1">
      <alignment horizontal="centerContinuous" vertical="center" wrapText="1"/>
    </xf>
    <xf numFmtId="184" fontId="4" fillId="49" borderId="2" xfId="86">
      <alignment horizontal="center" vertical="center"/>
    </xf>
    <xf numFmtId="185" fontId="4" fillId="49" borderId="2" xfId="87">
      <alignment horizontal="center" vertical="center"/>
    </xf>
    <xf numFmtId="10" fontId="5" fillId="0" borderId="2" xfId="13" applyNumberFormat="1">
      <alignment vertical="center"/>
    </xf>
    <xf numFmtId="183" fontId="8" fillId="48" borderId="4" xfId="9" applyNumberFormat="1">
      <alignment horizontal="centerContinuous" vertical="center" wrapText="1"/>
    </xf>
    <xf numFmtId="0" fontId="17" fillId="45" borderId="0" xfId="0" applyFont="1" applyFill="1">
      <alignment vertical="center"/>
    </xf>
    <xf numFmtId="168" fontId="17" fillId="0" borderId="6" xfId="11" applyNumberFormat="1" applyFont="1">
      <alignment vertical="center"/>
    </xf>
    <xf numFmtId="0" fontId="0" fillId="51" borderId="0" xfId="0" applyFill="1">
      <alignment vertical="center"/>
    </xf>
    <xf numFmtId="0" fontId="17" fillId="51" borderId="0" xfId="0" applyFont="1" applyFill="1">
      <alignment vertical="center"/>
    </xf>
    <xf numFmtId="0" fontId="20" fillId="51" borderId="0" xfId="0" applyFont="1" applyFill="1">
      <alignment vertical="center"/>
    </xf>
    <xf numFmtId="0" fontId="8" fillId="48" borderId="40" xfId="9" applyBorder="1">
      <alignment horizontal="centerContinuous" vertical="center" wrapText="1"/>
    </xf>
    <xf numFmtId="0" fontId="4" fillId="2" borderId="38" xfId="4" applyBorder="1">
      <alignment vertical="center"/>
    </xf>
    <xf numFmtId="0" fontId="4" fillId="2" borderId="39" xfId="4" applyBorder="1">
      <alignment vertical="center"/>
    </xf>
    <xf numFmtId="0" fontId="8" fillId="48" borderId="40" xfId="9" applyBorder="1" applyAlignment="1">
      <alignment horizontal="left" vertical="center"/>
    </xf>
    <xf numFmtId="0" fontId="9" fillId="2" borderId="38" xfId="15" applyBorder="1">
      <alignment vertical="center"/>
    </xf>
    <xf numFmtId="0" fontId="9" fillId="2" borderId="39" xfId="15" applyBorder="1">
      <alignment vertical="center"/>
    </xf>
    <xf numFmtId="168" fontId="17" fillId="8" borderId="6" xfId="11" applyNumberFormat="1" applyFont="1" applyFill="1">
      <alignment vertical="center"/>
    </xf>
    <xf numFmtId="181" fontId="23" fillId="12" borderId="12" xfId="82" applyNumberFormat="1" applyFont="1" applyFill="1" applyBorder="1" applyAlignment="1">
      <alignment horizontal="center"/>
    </xf>
    <xf numFmtId="180" fontId="23" fillId="12" borderId="12" xfId="82" applyNumberFormat="1" applyFont="1" applyFill="1" applyBorder="1" applyAlignment="1">
      <alignment horizontal="center"/>
    </xf>
    <xf numFmtId="0" fontId="22" fillId="0" borderId="0" xfId="0" applyFont="1" applyProtection="1">
      <alignment vertical="center"/>
      <protection hidden="1"/>
    </xf>
    <xf numFmtId="0" fontId="0" fillId="45" borderId="0" xfId="0" applyFill="1">
      <alignment vertical="center"/>
    </xf>
    <xf numFmtId="168" fontId="4" fillId="2" borderId="2" xfId="4" applyNumberFormat="1">
      <alignment vertical="center"/>
    </xf>
    <xf numFmtId="168" fontId="59" fillId="52" borderId="12" xfId="29" applyNumberFormat="1">
      <alignment vertical="center"/>
      <protection locked="0"/>
    </xf>
    <xf numFmtId="179" fontId="59" fillId="52" borderId="12" xfId="29" applyNumberFormat="1">
      <alignment vertical="center"/>
      <protection locked="0"/>
    </xf>
    <xf numFmtId="0" fontId="3" fillId="45" borderId="0" xfId="3" applyFill="1">
      <alignment vertical="center"/>
    </xf>
    <xf numFmtId="0" fontId="6" fillId="45" borderId="0" xfId="6" applyFill="1">
      <alignment vertical="center"/>
    </xf>
    <xf numFmtId="0" fontId="53" fillId="45" borderId="0" xfId="2" applyFill="1">
      <alignment vertical="center"/>
    </xf>
    <xf numFmtId="169" fontId="0" fillId="45" borderId="0" xfId="0" applyNumberFormat="1" applyFill="1">
      <alignment vertical="center"/>
    </xf>
    <xf numFmtId="0" fontId="14" fillId="45" borderId="0" xfId="0" applyFont="1" applyFill="1">
      <alignment vertical="center"/>
    </xf>
    <xf numFmtId="0" fontId="42" fillId="45" borderId="0" xfId="0" applyFont="1" applyFill="1" applyAlignment="1">
      <alignment horizontal="left"/>
    </xf>
    <xf numFmtId="0" fontId="2" fillId="51" borderId="1" xfId="1" applyFill="1" applyAlignment="1">
      <alignment horizontal="left"/>
    </xf>
    <xf numFmtId="0" fontId="2" fillId="51" borderId="1" xfId="1" applyFill="1"/>
    <xf numFmtId="0" fontId="3" fillId="51" borderId="0" xfId="3" applyFill="1">
      <alignment vertical="center"/>
    </xf>
    <xf numFmtId="0" fontId="53" fillId="51" borderId="0" xfId="2" applyFill="1">
      <alignment vertical="center"/>
    </xf>
    <xf numFmtId="0" fontId="58" fillId="51" borderId="0" xfId="0" applyFont="1" applyFill="1">
      <alignment vertical="center"/>
    </xf>
    <xf numFmtId="183" fontId="0" fillId="51" borderId="0" xfId="0" applyNumberFormat="1" applyFill="1">
      <alignment vertical="center"/>
    </xf>
    <xf numFmtId="0" fontId="6" fillId="51" borderId="0" xfId="6" applyFill="1">
      <alignment vertical="center"/>
    </xf>
    <xf numFmtId="175" fontId="17" fillId="51" borderId="0" xfId="79" applyFill="1"/>
    <xf numFmtId="183" fontId="25" fillId="51" borderId="0" xfId="0" applyNumberFormat="1" applyFont="1" applyFill="1">
      <alignment vertical="center"/>
    </xf>
    <xf numFmtId="0" fontId="61" fillId="51" borderId="0" xfId="0" applyFont="1" applyFill="1">
      <alignment vertical="center"/>
    </xf>
    <xf numFmtId="0" fontId="2" fillId="45" borderId="1" xfId="1" applyFill="1" applyAlignment="1">
      <alignment horizontal="left"/>
    </xf>
    <xf numFmtId="0" fontId="5" fillId="45" borderId="0" xfId="0" applyFont="1" applyFill="1">
      <alignment vertical="center"/>
    </xf>
    <xf numFmtId="168" fontId="0" fillId="45" borderId="0" xfId="0" applyNumberFormat="1" applyFill="1">
      <alignment vertical="center"/>
    </xf>
    <xf numFmtId="0" fontId="57" fillId="45" borderId="0" xfId="0" applyFont="1" applyFill="1">
      <alignment vertical="center"/>
    </xf>
    <xf numFmtId="168" fontId="17" fillId="45" borderId="0" xfId="0" applyNumberFormat="1" applyFont="1" applyFill="1">
      <alignment vertical="center"/>
    </xf>
    <xf numFmtId="174" fontId="14" fillId="0" borderId="10" xfId="77" applyProtection="1">
      <alignment horizontal="center" vertical="center"/>
    </xf>
    <xf numFmtId="0" fontId="2" fillId="51" borderId="1" xfId="1" quotePrefix="1" applyFill="1"/>
    <xf numFmtId="176" fontId="0" fillId="51" borderId="0" xfId="84" applyFont="1" applyFill="1" applyAlignment="1"/>
    <xf numFmtId="0" fontId="8" fillId="48" borderId="42" xfId="9" applyBorder="1">
      <alignment horizontal="centerContinuous" vertical="center" wrapText="1"/>
    </xf>
    <xf numFmtId="189" fontId="14" fillId="0" borderId="10" xfId="21" applyNumberFormat="1">
      <alignment horizontal="center" vertical="center"/>
    </xf>
    <xf numFmtId="0" fontId="2" fillId="45" borderId="1" xfId="1" applyFill="1" applyAlignment="1">
      <alignment horizontal="left" vertical="center"/>
    </xf>
    <xf numFmtId="0" fontId="17" fillId="45" borderId="0" xfId="0" applyFont="1" applyFill="1" applyAlignment="1">
      <alignment horizontal="right" vertical="center"/>
    </xf>
    <xf numFmtId="168" fontId="17" fillId="0" borderId="0" xfId="82" applyFont="1" applyAlignment="1">
      <alignment vertical="center"/>
    </xf>
    <xf numFmtId="168" fontId="17" fillId="8" borderId="0" xfId="82" applyFont="1" applyFill="1" applyAlignment="1">
      <alignment vertical="center"/>
    </xf>
    <xf numFmtId="176" fontId="9" fillId="2" borderId="2" xfId="15" applyNumberFormat="1" applyAlignment="1">
      <alignment horizontal="center" vertical="center"/>
    </xf>
    <xf numFmtId="169" fontId="10" fillId="6" borderId="8" xfId="18" applyFill="1" applyAlignment="1">
      <alignment vertical="center"/>
    </xf>
    <xf numFmtId="0" fontId="9" fillId="2" borderId="2" xfId="15" applyAlignment="1">
      <alignment horizontal="center" vertical="center"/>
    </xf>
    <xf numFmtId="0" fontId="59" fillId="52" borderId="12" xfId="90">
      <alignment vertical="center"/>
      <protection locked="0"/>
    </xf>
    <xf numFmtId="179" fontId="59" fillId="52" borderId="12" xfId="90" applyNumberFormat="1">
      <alignment vertical="center"/>
      <protection locked="0"/>
    </xf>
    <xf numFmtId="168" fontId="59" fillId="52" borderId="12" xfId="90" applyNumberFormat="1">
      <alignment vertical="center"/>
      <protection locked="0"/>
    </xf>
    <xf numFmtId="175" fontId="59" fillId="52" borderId="12" xfId="90" applyNumberFormat="1">
      <alignment vertical="center"/>
      <protection locked="0"/>
    </xf>
    <xf numFmtId="1" fontId="59" fillId="52" borderId="12" xfId="90" applyNumberFormat="1" applyAlignment="1">
      <alignment horizontal="center" vertical="center"/>
      <protection locked="0"/>
    </xf>
    <xf numFmtId="0" fontId="59" fillId="52" borderId="12" xfId="90" applyAlignment="1">
      <alignment horizontal="center" vertical="center"/>
      <protection locked="0"/>
    </xf>
    <xf numFmtId="181" fontId="59" fillId="52" borderId="12" xfId="90" applyNumberFormat="1" applyAlignment="1">
      <alignment horizontal="center" vertical="center"/>
      <protection locked="0"/>
    </xf>
    <xf numFmtId="174" fontId="14" fillId="0" borderId="43" xfId="77" applyBorder="1">
      <alignment horizontal="center" vertical="center"/>
      <protection locked="0"/>
    </xf>
    <xf numFmtId="0" fontId="62" fillId="51" borderId="0" xfId="0" applyFont="1" applyFill="1">
      <alignment vertical="center"/>
    </xf>
    <xf numFmtId="183" fontId="60" fillId="51" borderId="0" xfId="6" applyNumberFormat="1" applyFont="1" applyFill="1">
      <alignment vertical="center"/>
    </xf>
    <xf numFmtId="187" fontId="4" fillId="2" borderId="2" xfId="4" applyNumberFormat="1" applyAlignment="1">
      <alignment horizontal="center" vertical="center"/>
    </xf>
    <xf numFmtId="0" fontId="57" fillId="0" borderId="0" xfId="0" applyFont="1">
      <alignment vertical="center"/>
    </xf>
    <xf numFmtId="0" fontId="57" fillId="45" borderId="0" xfId="0" applyFont="1" applyFill="1" applyAlignment="1">
      <alignment horizontal="right" vertical="center"/>
    </xf>
    <xf numFmtId="0" fontId="17" fillId="45" borderId="0" xfId="0" applyFont="1" applyFill="1" applyAlignment="1">
      <alignment horizontal="centerContinuous" vertical="center"/>
    </xf>
    <xf numFmtId="168" fontId="67" fillId="52" borderId="12" xfId="90" applyNumberFormat="1" applyFont="1">
      <alignment vertical="center"/>
      <protection locked="0"/>
    </xf>
    <xf numFmtId="176" fontId="17" fillId="8" borderId="0" xfId="0" applyNumberFormat="1" applyFont="1" applyFill="1" applyAlignment="1">
      <alignment horizontal="right" vertical="center"/>
    </xf>
    <xf numFmtId="176" fontId="17" fillId="7" borderId="0" xfId="0" applyNumberFormat="1" applyFont="1" applyFill="1" applyAlignment="1">
      <alignment horizontal="right" vertical="center"/>
    </xf>
    <xf numFmtId="186" fontId="5" fillId="0" borderId="2" xfId="13" applyNumberFormat="1">
      <alignment vertical="center"/>
    </xf>
    <xf numFmtId="183" fontId="59" fillId="3" borderId="36" xfId="23" applyNumberFormat="1" applyFont="1" applyBorder="1" applyProtection="1">
      <alignment vertical="center"/>
    </xf>
    <xf numFmtId="183" fontId="24" fillId="3" borderId="37" xfId="23" applyNumberFormat="1" applyBorder="1" applyProtection="1">
      <alignment vertical="center"/>
    </xf>
    <xf numFmtId="183" fontId="59" fillId="52" borderId="12" xfId="90" applyNumberFormat="1">
      <alignment vertical="center"/>
      <protection locked="0"/>
    </xf>
    <xf numFmtId="164" fontId="17" fillId="45" borderId="0" xfId="0" applyNumberFormat="1" applyFont="1" applyFill="1">
      <alignment vertical="center"/>
    </xf>
    <xf numFmtId="0" fontId="15" fillId="45" borderId="0" xfId="22" applyFill="1" applyAlignment="1">
      <alignment horizontal="left" vertical="center" indent="1"/>
    </xf>
    <xf numFmtId="0" fontId="8" fillId="48" borderId="46" xfId="9" applyBorder="1">
      <alignment horizontal="centerContinuous" vertical="center" wrapText="1"/>
    </xf>
    <xf numFmtId="0" fontId="8" fillId="48" borderId="45" xfId="9" applyBorder="1">
      <alignment horizontal="centerContinuous" vertical="center" wrapText="1"/>
    </xf>
    <xf numFmtId="0" fontId="17" fillId="8" borderId="44" xfId="0" applyFont="1" applyFill="1" applyBorder="1" applyAlignment="1">
      <alignment horizontal="centerContinuous" vertical="center"/>
    </xf>
    <xf numFmtId="0" fontId="46" fillId="45" borderId="0" xfId="85" applyFill="1" applyAlignment="1">
      <alignment vertical="center"/>
    </xf>
    <xf numFmtId="10" fontId="5" fillId="8" borderId="2" xfId="13" applyNumberFormat="1" applyFill="1">
      <alignment vertical="center"/>
    </xf>
    <xf numFmtId="0" fontId="25" fillId="0" borderId="0" xfId="92"/>
    <xf numFmtId="0" fontId="25" fillId="47" borderId="0" xfId="92" applyFill="1"/>
    <xf numFmtId="0" fontId="25" fillId="8" borderId="35" xfId="92" applyFill="1" applyBorder="1"/>
    <xf numFmtId="0" fontId="25" fillId="8" borderId="34" xfId="92" applyFill="1" applyBorder="1"/>
    <xf numFmtId="0" fontId="25" fillId="8" borderId="33" xfId="92" applyFill="1" applyBorder="1"/>
    <xf numFmtId="0" fontId="25" fillId="8" borderId="29" xfId="92" applyFill="1" applyBorder="1"/>
    <xf numFmtId="0" fontId="25" fillId="8" borderId="28" xfId="92" applyFill="1" applyBorder="1"/>
    <xf numFmtId="0" fontId="25" fillId="48" borderId="32" xfId="92" applyFill="1" applyBorder="1"/>
    <xf numFmtId="0" fontId="25" fillId="48" borderId="31" xfId="92" applyFill="1" applyBorder="1"/>
    <xf numFmtId="0" fontId="25" fillId="48" borderId="30" xfId="92" applyFill="1" applyBorder="1"/>
    <xf numFmtId="0" fontId="50" fillId="0" borderId="0" xfId="92" applyFont="1"/>
    <xf numFmtId="0" fontId="49" fillId="8" borderId="0" xfId="92" applyFont="1" applyFill="1"/>
    <xf numFmtId="0" fontId="68" fillId="8" borderId="0" xfId="92" applyFont="1" applyFill="1"/>
    <xf numFmtId="0" fontId="48" fillId="8" borderId="0" xfId="92" applyFont="1" applyFill="1"/>
    <xf numFmtId="0" fontId="49" fillId="0" borderId="0" xfId="92" applyFont="1"/>
    <xf numFmtId="0" fontId="47" fillId="8" borderId="0" xfId="92" applyFont="1" applyFill="1"/>
    <xf numFmtId="0" fontId="25" fillId="8" borderId="27" xfId="92" applyFill="1" applyBorder="1"/>
    <xf numFmtId="0" fontId="25" fillId="8" borderId="26" xfId="92" applyFill="1" applyBorder="1"/>
    <xf numFmtId="0" fontId="25" fillId="8" borderId="25" xfId="92" applyFill="1" applyBorder="1"/>
    <xf numFmtId="0" fontId="50" fillId="0" borderId="0" xfId="92" applyFont="1" applyAlignment="1">
      <alignment horizontal="right"/>
    </xf>
    <xf numFmtId="0" fontId="52" fillId="0" borderId="0" xfId="92" applyFont="1"/>
    <xf numFmtId="0" fontId="69" fillId="0" borderId="0" xfId="85" applyFont="1" applyBorder="1" applyAlignment="1">
      <alignment vertical="center"/>
    </xf>
    <xf numFmtId="0" fontId="25" fillId="48" borderId="32" xfId="92" applyFill="1" applyBorder="1" applyAlignment="1">
      <alignment vertical="center"/>
    </xf>
    <xf numFmtId="0" fontId="25" fillId="48" borderId="31" xfId="92" applyFill="1" applyBorder="1" applyAlignment="1">
      <alignment vertical="center"/>
    </xf>
    <xf numFmtId="0" fontId="51" fillId="48" borderId="31" xfId="92" applyFont="1" applyFill="1" applyBorder="1" applyAlignment="1">
      <alignment vertical="center"/>
    </xf>
    <xf numFmtId="0" fontId="25" fillId="48" borderId="30" xfId="92" applyFill="1" applyBorder="1" applyAlignment="1">
      <alignment vertical="center"/>
    </xf>
    <xf numFmtId="0" fontId="40" fillId="48" borderId="31" xfId="92" applyFont="1" applyFill="1" applyBorder="1" applyAlignment="1">
      <alignment vertical="center"/>
    </xf>
  </cellXfs>
  <cellStyles count="93">
    <cellStyle name="20 % - Akzent1" xfId="54" builtinId="30" hidden="1"/>
    <cellStyle name="20 % - Akzent2" xfId="58" builtinId="34" hidden="1"/>
    <cellStyle name="20 % - Akzent3" xfId="62" builtinId="38" hidden="1"/>
    <cellStyle name="20 % - Akzent4" xfId="66" builtinId="42" hidden="1"/>
    <cellStyle name="20 % - Akzent5" xfId="70" builtinId="46" hidden="1"/>
    <cellStyle name="20 % - Akzent6" xfId="74" builtinId="50" hidden="1"/>
    <cellStyle name="40 % - Akzent1" xfId="55" builtinId="31" hidden="1"/>
    <cellStyle name="40 % - Akzent2" xfId="59" builtinId="35" hidden="1"/>
    <cellStyle name="40 % - Akzent3" xfId="63" builtinId="39" hidden="1"/>
    <cellStyle name="40 % - Akzent4" xfId="67" builtinId="43" hidden="1"/>
    <cellStyle name="40 % - Akzent5" xfId="71" builtinId="47" hidden="1"/>
    <cellStyle name="40 % - Akzent6" xfId="75" builtinId="51" hidden="1"/>
    <cellStyle name="60 % - Akzent1" xfId="56" builtinId="32" hidden="1"/>
    <cellStyle name="60 % - Akzent2" xfId="60" builtinId="36" hidden="1"/>
    <cellStyle name="60 % - Akzent3" xfId="64" builtinId="40" hidden="1"/>
    <cellStyle name="60 % - Akzent4" xfId="68" builtinId="44" hidden="1"/>
    <cellStyle name="60 % - Akzent5" xfId="72" builtinId="48" hidden="1"/>
    <cellStyle name="60 % - Akzent6" xfId="76" builtinId="52" hidden="1"/>
    <cellStyle name="Akzent1" xfId="53" builtinId="29" hidden="1"/>
    <cellStyle name="Akzent2" xfId="57" builtinId="33" hidden="1"/>
    <cellStyle name="Akzent3" xfId="61" builtinId="37" hidden="1"/>
    <cellStyle name="Akzent4" xfId="65" builtinId="41" hidden="1"/>
    <cellStyle name="Akzent5" xfId="69" builtinId="45" hidden="1"/>
    <cellStyle name="Akzent6" xfId="73" builtinId="49" hidden="1"/>
    <cellStyle name="Annahme" xfId="29" xr:uid="{00000000-0005-0000-0000-000018000000}"/>
    <cellStyle name="Annahme_perm" xfId="90" xr:uid="{00000000-0005-0000-0000-000019000000}"/>
    <cellStyle name="Ausgabe" xfId="45" builtinId="21" hidden="1"/>
    <cellStyle name="Berechnung" xfId="46" builtinId="22" hidden="1"/>
    <cellStyle name="Bezeichnung_Eingabe" xfId="16" xr:uid="{00000000-0005-0000-0000-00001C000000}"/>
    <cellStyle name="Blatt_1" xfId="24" xr:uid="{00000000-0005-0000-0000-00001D000000}"/>
    <cellStyle name="Blatt_2" xfId="25" xr:uid="{00000000-0005-0000-0000-00001E000000}"/>
    <cellStyle name="Blatt_3" xfId="26" xr:uid="{00000000-0005-0000-0000-00001F000000}"/>
    <cellStyle name="Check" xfId="89" xr:uid="{00000000-0005-0000-0000-000020000000}"/>
    <cellStyle name="Datum" xfId="84" xr:uid="{00000000-0005-0000-0000-000021000000}"/>
    <cellStyle name="Dezimal [0]" xfId="32" builtinId="6" hidden="1"/>
    <cellStyle name="Eingabe" xfId="44" builtinId="20" hidden="1"/>
    <cellStyle name="Einheit" xfId="6" xr:uid="{00000000-0005-0000-0000-000025000000}"/>
    <cellStyle name="Ergebnis" xfId="52" builtinId="25" hidden="1"/>
    <cellStyle name="Erklärender Text" xfId="51" builtinId="53" hidden="1"/>
    <cellStyle name="Ext_Link" xfId="83" xr:uid="{00000000-0005-0000-0000-000028000000}"/>
    <cellStyle name="Flag" xfId="18" xr:uid="{00000000-0005-0000-0000-000029000000}"/>
    <cellStyle name="Gut" xfId="41" builtinId="26" hidden="1"/>
    <cellStyle name="Hinw_DEU" xfId="86" xr:uid="{00000000-0005-0000-0000-00002B000000}"/>
    <cellStyle name="Hinw_ENG" xfId="87" xr:uid="{00000000-0005-0000-0000-00002C000000}"/>
    <cellStyle name="Hyperlink-Text" xfId="22" xr:uid="{00000000-0005-0000-0000-00002D000000}"/>
    <cellStyle name="InSheet" xfId="91" xr:uid="{00000000-0005-0000-0000-00002E000000}"/>
    <cellStyle name="IST-Daten" xfId="88" xr:uid="{00000000-0005-0000-0000-00002F000000}"/>
    <cellStyle name="Komma" xfId="31" builtinId="3" hidden="1"/>
    <cellStyle name="Kommentar" xfId="23" xr:uid="{00000000-0005-0000-0000-000032000000}"/>
    <cellStyle name="Kontrolle_DEU" xfId="30" xr:uid="{00000000-0005-0000-0000-000033000000}"/>
    <cellStyle name="Kontrolle_ENG" xfId="19" xr:uid="{00000000-0005-0000-0000-000034000000}"/>
    <cellStyle name="Leere_Zelle" xfId="17" xr:uid="{00000000-0005-0000-0000-000035000000}"/>
    <cellStyle name="Link" xfId="78" builtinId="8" hidden="1"/>
    <cellStyle name="Link" xfId="80" builtinId="8" hidden="1"/>
    <cellStyle name="Link" xfId="85" builtinId="8"/>
    <cellStyle name="Neutral" xfId="43" builtinId="28" hidden="1"/>
    <cellStyle name="Notiz" xfId="50" builtinId="10" hidden="1"/>
    <cellStyle name="Prozent" xfId="35" builtinId="5" hidden="1"/>
    <cellStyle name="Prozent" xfId="79" builtinId="5"/>
    <cellStyle name="Quotient" xfId="14" xr:uid="{00000000-0005-0000-0000-00003D000000}"/>
    <cellStyle name="Referenz_InSheet" xfId="13" xr:uid="{00000000-0005-0000-0000-00003E000000}"/>
    <cellStyle name="Referenz_OffSheet" xfId="15" xr:uid="{00000000-0005-0000-0000-00003F000000}"/>
    <cellStyle name="Schalter_DEU" xfId="21" xr:uid="{00000000-0005-0000-0000-000040000000}"/>
    <cellStyle name="Schalter_ENG" xfId="77" xr:uid="{00000000-0005-0000-0000-000041000000}"/>
    <cellStyle name="Schlecht" xfId="42" builtinId="27" hidden="1"/>
    <cellStyle name="Standard" xfId="0" builtinId="0" customBuiltin="1"/>
    <cellStyle name="Standard 2" xfId="92" xr:uid="{00000000-0005-0000-0000-000044000000}"/>
    <cellStyle name="Status_in_Arbeit" xfId="20" xr:uid="{00000000-0005-0000-0000-000045000000}"/>
    <cellStyle name="Status_in_Ordnung" xfId="27" xr:uid="{00000000-0005-0000-0000-000046000000}"/>
    <cellStyle name="Status_Pruefen" xfId="28" xr:uid="{00000000-0005-0000-0000-000047000000}"/>
    <cellStyle name="Tabellen_Ueb" xfId="9" xr:uid="{00000000-0005-0000-0000-000048000000}"/>
    <cellStyle name="Techn_Eingabe" xfId="4" xr:uid="{00000000-0005-0000-0000-00004A000000}"/>
    <cellStyle name="Überschrift" xfId="36" builtinId="15" hidden="1"/>
    <cellStyle name="Überschrift 1" xfId="37" builtinId="16" hidden="1"/>
    <cellStyle name="Überschrift 2" xfId="38" builtinId="17" hidden="1"/>
    <cellStyle name="Überschrift 3" xfId="39" builtinId="18" hidden="1"/>
    <cellStyle name="Überschrift 4" xfId="40" builtinId="19" hidden="1"/>
    <cellStyle name="Ueb1" xfId="1" xr:uid="{00000000-0005-0000-0000-000050000000}"/>
    <cellStyle name="Ueb2" xfId="2" xr:uid="{00000000-0005-0000-0000-000051000000}"/>
    <cellStyle name="Ueb3" xfId="3" xr:uid="{00000000-0005-0000-0000-000052000000}"/>
    <cellStyle name="Ueb4" xfId="7" xr:uid="{00000000-0005-0000-0000-000053000000}"/>
    <cellStyle name="Verknüpfte Zelle" xfId="47" builtinId="24" hidden="1"/>
    <cellStyle name="Währung" xfId="33" builtinId="4" hidden="1"/>
    <cellStyle name="Währung [0]" xfId="34" builtinId="7" hidden="1"/>
    <cellStyle name="Warnender Text" xfId="49" builtinId="11" hidden="1"/>
    <cellStyle name="Zahl_Prozent" xfId="81" xr:uid="{00000000-0005-0000-0000-000059000000}"/>
    <cellStyle name="Zahl_Standard" xfId="82" xr:uid="{00000000-0005-0000-0000-00005A000000}"/>
    <cellStyle name="Zeile_Abgrenzung" xfId="8" xr:uid="{00000000-0005-0000-0000-00005B000000}"/>
    <cellStyle name="Zeile_Schlussbilanz" xfId="12" xr:uid="{00000000-0005-0000-0000-00005C000000}"/>
    <cellStyle name="Zeile_Spalten-Summe" xfId="5" xr:uid="{00000000-0005-0000-0000-00005D000000}"/>
    <cellStyle name="Zeile_Summe" xfId="11" xr:uid="{00000000-0005-0000-0000-00005E000000}"/>
    <cellStyle name="Zeile_Zw-summe" xfId="10" xr:uid="{00000000-0005-0000-0000-00005F000000}"/>
    <cellStyle name="Zelle überprüfen" xfId="48" builtinId="23" hidden="1"/>
  </cellStyles>
  <dxfs count="22">
    <dxf>
      <font>
        <b/>
        <i val="0"/>
        <color rgb="FFDC1414"/>
      </font>
      <fill>
        <patternFill>
          <bgColor theme="9" tint="0.59996337778862885"/>
        </patternFill>
      </fill>
      <border>
        <left style="thin">
          <color theme="9" tint="-0.24994659260841701"/>
        </left>
        <right style="thin">
          <color theme="9" tint="-0.24994659260841701"/>
        </right>
        <top style="thin">
          <color theme="9" tint="-0.24994659260841701"/>
        </top>
        <bottom style="thin">
          <color theme="9" tint="-0.24994659260841701"/>
        </bottom>
        <vertical/>
        <horizontal/>
      </border>
    </dxf>
    <dxf>
      <font>
        <b/>
        <i val="0"/>
        <color rgb="FFDC1414"/>
      </font>
      <fill>
        <patternFill>
          <bgColor theme="9" tint="0.59996337778862885"/>
        </patternFill>
      </fill>
      <border>
        <left style="thin">
          <color theme="9" tint="-0.24994659260841701"/>
        </left>
        <right style="thin">
          <color theme="9" tint="-0.24994659260841701"/>
        </right>
        <top style="thin">
          <color theme="9" tint="-0.24994659260841701"/>
        </top>
        <bottom style="thin">
          <color theme="9" tint="-0.24994659260841701"/>
        </bottom>
        <vertical/>
        <horizontal/>
      </border>
    </dxf>
    <dxf>
      <fill>
        <patternFill>
          <bgColor indexed="44"/>
        </patternFill>
      </fill>
      <border>
        <top/>
        <bottom/>
      </border>
    </dxf>
    <dxf>
      <font>
        <b val="0"/>
        <i val="0"/>
        <condense val="0"/>
        <extend val="0"/>
        <color auto="1"/>
      </font>
      <fill>
        <patternFill>
          <bgColor indexed="43"/>
        </patternFill>
      </fill>
      <border>
        <top/>
        <bottom style="thin">
          <color indexed="34"/>
        </bottom>
      </border>
    </dxf>
    <dxf>
      <font>
        <color theme="5"/>
      </font>
      <fill>
        <patternFill>
          <bgColor theme="5"/>
        </patternFill>
      </fill>
      <border>
        <left style="thin">
          <color theme="5" tint="-0.24994659260841701"/>
        </left>
        <right style="thin">
          <color theme="5" tint="-0.24994659260841701"/>
        </right>
        <top style="thin">
          <color theme="5" tint="-0.24994659260841701"/>
        </top>
        <bottom style="thin">
          <color theme="5" tint="-0.24994659260841701"/>
        </bottom>
      </border>
    </dxf>
    <dxf>
      <font>
        <b/>
        <i val="0"/>
        <condense val="0"/>
        <extend val="0"/>
        <color indexed="10"/>
      </font>
      <fill>
        <patternFill patternType="solid">
          <fgColor indexed="14"/>
          <bgColor theme="0" tint="-0.14996795556505021"/>
        </patternFill>
      </fill>
      <border>
        <left style="thin">
          <color indexed="10"/>
        </left>
        <right style="thin">
          <color indexed="10"/>
        </right>
        <top style="thin">
          <color indexed="10"/>
        </top>
        <bottom style="thin">
          <color indexed="10"/>
        </bottom>
      </border>
    </dxf>
    <dxf>
      <font>
        <b/>
        <i val="0"/>
        <condense val="0"/>
        <extend val="0"/>
        <color indexed="10"/>
      </font>
      <fill>
        <patternFill patternType="solid">
          <fgColor indexed="14"/>
          <bgColor theme="0" tint="-0.14996795556505021"/>
        </patternFill>
      </fill>
      <border>
        <left style="thin">
          <color indexed="10"/>
        </left>
        <right style="thin">
          <color indexed="10"/>
        </right>
        <top style="thin">
          <color indexed="10"/>
        </top>
        <bottom style="thin">
          <color indexed="10"/>
        </bottom>
      </border>
    </dxf>
    <dxf>
      <font>
        <condense val="0"/>
        <extend val="0"/>
        <color indexed="10"/>
      </font>
    </dxf>
    <dxf>
      <font>
        <b/>
        <i val="0"/>
        <color rgb="FFDC1414"/>
      </font>
      <fill>
        <patternFill>
          <bgColor rgb="FFFEDAD6"/>
        </patternFill>
      </fill>
      <border>
        <left style="thin">
          <color rgb="FFDC1414"/>
        </left>
        <right style="thin">
          <color rgb="FFDC1414"/>
        </right>
        <top style="thin">
          <color rgb="FFDC1414"/>
        </top>
        <bottom style="thin">
          <color rgb="FFDC1414"/>
        </bottom>
        <vertical/>
        <horizontal/>
      </border>
    </dxf>
    <dxf>
      <font>
        <condense val="0"/>
        <extend val="0"/>
        <color indexed="22"/>
      </font>
      <fill>
        <patternFill patternType="lightDown">
          <fgColor rgb="FFFF0000"/>
          <bgColor indexed="65"/>
        </patternFill>
      </fill>
      <border>
        <left style="thin">
          <color indexed="23"/>
        </left>
        <right style="thin">
          <color indexed="23"/>
        </right>
        <top style="thin">
          <color indexed="23"/>
        </top>
        <bottom style="thin">
          <color indexed="23"/>
        </bottom>
      </border>
    </dxf>
    <dxf>
      <font>
        <condense val="0"/>
        <extend val="0"/>
        <color indexed="42"/>
      </font>
      <fill>
        <patternFill patternType="lightUp">
          <fgColor indexed="22"/>
          <bgColor indexed="42"/>
        </patternFill>
      </fill>
      <border>
        <left style="thin">
          <color indexed="55"/>
        </left>
        <right style="thin">
          <color indexed="55"/>
        </right>
        <top style="thin">
          <color indexed="55"/>
        </top>
        <bottom style="thin">
          <color indexed="55"/>
        </bottom>
      </border>
    </dxf>
    <dxf>
      <fill>
        <patternFill patternType="lightUp">
          <fgColor theme="4" tint="-0.24994659260841701"/>
          <bgColor indexed="44"/>
        </patternFill>
      </fill>
      <border>
        <left style="thin">
          <color indexed="55"/>
        </left>
        <right style="thin">
          <color indexed="55"/>
        </right>
        <top style="thin">
          <color indexed="55"/>
        </top>
        <bottom style="thin">
          <color indexed="55"/>
        </bottom>
      </border>
    </dxf>
    <dxf>
      <fill>
        <patternFill patternType="lightUp">
          <fgColor indexed="55"/>
          <bgColor indexed="13"/>
        </patternFill>
      </fill>
      <border>
        <left style="thin">
          <color indexed="55"/>
        </left>
        <right style="thin">
          <color indexed="55"/>
        </right>
        <top style="thin">
          <color indexed="55"/>
        </top>
        <bottom style="thin">
          <color indexed="55"/>
        </bottom>
      </border>
    </dxf>
    <dxf>
      <font>
        <b/>
        <i val="0"/>
        <color rgb="FFDC1414"/>
      </font>
      <fill>
        <patternFill>
          <bgColor rgb="FFFEDAD6"/>
        </patternFill>
      </fill>
      <border>
        <left style="thin">
          <color rgb="FFDC1414"/>
        </left>
        <right style="thin">
          <color rgb="FFDC1414"/>
        </right>
        <top style="thin">
          <color rgb="FFDC1414"/>
        </top>
        <bottom style="thin">
          <color rgb="FFDC1414"/>
        </bottom>
        <vertical/>
        <horizontal/>
      </border>
    </dxf>
    <dxf>
      <font>
        <b/>
        <i val="0"/>
        <color rgb="FF00B050"/>
      </font>
      <fill>
        <patternFill patternType="solid">
          <fgColor indexed="14"/>
          <bgColor theme="0" tint="-0.14996795556505021"/>
        </patternFill>
      </fill>
      <border>
        <left style="thin">
          <color rgb="FF00B050"/>
        </left>
        <right style="thin">
          <color rgb="FF00B050"/>
        </right>
        <top style="thin">
          <color rgb="FF00B050"/>
        </top>
        <bottom style="thin">
          <color rgb="FF00B050"/>
        </bottom>
      </border>
    </dxf>
    <dxf>
      <fill>
        <patternFill patternType="lightUp">
          <fgColor theme="4" tint="-0.24994659260841701"/>
          <bgColor indexed="44"/>
        </patternFill>
      </fill>
      <border>
        <left style="thin">
          <color indexed="55"/>
        </left>
        <right style="thin">
          <color indexed="55"/>
        </right>
        <top style="thin">
          <color indexed="55"/>
        </top>
        <bottom style="thin">
          <color indexed="55"/>
        </bottom>
      </border>
    </dxf>
    <dxf>
      <fill>
        <patternFill>
          <bgColor indexed="44"/>
        </patternFill>
      </fill>
      <border>
        <top/>
        <bottom/>
      </border>
    </dxf>
    <dxf>
      <fill>
        <patternFill patternType="lightUp">
          <fgColor indexed="55"/>
          <bgColor indexed="13"/>
        </patternFill>
      </fill>
      <border>
        <left style="thin">
          <color indexed="55"/>
        </left>
        <right style="thin">
          <color indexed="55"/>
        </right>
        <top style="thin">
          <color indexed="55"/>
        </top>
        <bottom style="thin">
          <color indexed="55"/>
        </bottom>
      </border>
    </dxf>
    <dxf>
      <fill>
        <patternFill>
          <bgColor indexed="44"/>
        </patternFill>
      </fill>
      <border>
        <top/>
        <bottom/>
      </border>
    </dxf>
    <dxf>
      <fill>
        <patternFill patternType="lightUp">
          <fgColor indexed="55"/>
          <bgColor indexed="13"/>
        </patternFill>
      </fill>
      <border>
        <left style="thin">
          <color indexed="55"/>
        </left>
        <right style="thin">
          <color indexed="55"/>
        </right>
        <top style="thin">
          <color indexed="55"/>
        </top>
        <bottom style="thin">
          <color indexed="55"/>
        </bottom>
      </border>
    </dxf>
    <dxf>
      <font>
        <condense val="0"/>
        <extend val="0"/>
        <color indexed="22"/>
      </font>
      <fill>
        <patternFill patternType="darkDown">
          <fgColor indexed="22"/>
        </patternFill>
      </fill>
    </dxf>
    <dxf>
      <font>
        <b/>
        <i val="0"/>
        <strike val="0"/>
        <condense val="0"/>
        <extend val="0"/>
        <outline val="0"/>
        <shadow val="0"/>
        <u val="none"/>
        <vertAlign val="baseline"/>
        <sz val="10"/>
        <color rgb="FF0070C0"/>
        <name val="Arial"/>
        <scheme val="none"/>
      </font>
    </dxf>
  </dxfs>
  <tableStyles count="0" defaultTableStyle="TableStyleMedium2" defaultPivotStyle="PivotStyleLight16"/>
  <colors>
    <mruColors>
      <color rgb="FFDCE6F1"/>
      <color rgb="FFFE911A"/>
      <color rgb="FF25346A"/>
      <color rgb="FFFFFFCC"/>
      <color rgb="FFEAEAEA"/>
      <color rgb="FF008080"/>
      <color rgb="FFBEE5EC"/>
      <color rgb="FFD5B6F4"/>
      <color rgb="FFDEB5F5"/>
      <color rgb="FFC9B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fimovi.de" TargetMode="External"/><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2</xdr:col>
      <xdr:colOff>0</xdr:colOff>
      <xdr:row>15</xdr:row>
      <xdr:rowOff>0</xdr:rowOff>
    </xdr:from>
    <xdr:to>
      <xdr:col>12</xdr:col>
      <xdr:colOff>0</xdr:colOff>
      <xdr:row>37</xdr:row>
      <xdr:rowOff>0</xdr:rowOff>
    </xdr:to>
    <xdr:sp macro="" textlink="">
      <xdr:nvSpPr>
        <xdr:cNvPr id="2" name="TextBox 4">
          <a:extLst>
            <a:ext uri="{FF2B5EF4-FFF2-40B4-BE49-F238E27FC236}">
              <a16:creationId xmlns:a16="http://schemas.microsoft.com/office/drawing/2014/main" id="{6C2D283C-F031-40A8-9405-5EF6315F7DB7}"/>
            </a:ext>
          </a:extLst>
        </xdr:cNvPr>
        <xdr:cNvSpPr txBox="1"/>
      </xdr:nvSpPr>
      <xdr:spPr>
        <a:xfrm>
          <a:off x="390525" y="2428875"/>
          <a:ext cx="7620000" cy="3562350"/>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t"/>
        <a:lstStyle/>
        <a:p>
          <a:r>
            <a:rPr lang="en-AU" sz="2000" i="1">
              <a:solidFill>
                <a:schemeClr val="tx1">
                  <a:lumMod val="75000"/>
                  <a:lumOff val="25000"/>
                </a:schemeClr>
              </a:solidFill>
              <a:latin typeface="+mn-lt"/>
              <a:cs typeface="Arial" pitchFamily="34" charset="0"/>
            </a:rPr>
            <a:t>Bitte vor Nutzung dieser </a:t>
          </a:r>
          <a:r>
            <a:rPr lang="en-AU" sz="2000" i="1" baseline="0">
              <a:solidFill>
                <a:schemeClr val="tx1">
                  <a:lumMod val="75000"/>
                  <a:lumOff val="25000"/>
                </a:schemeClr>
              </a:solidFill>
              <a:latin typeface="+mn-lt"/>
              <a:cs typeface="Arial" pitchFamily="34" charset="0"/>
            </a:rPr>
            <a:t>Tutorial-Datei lesen</a:t>
          </a:r>
        </a:p>
        <a:p>
          <a:endParaRPr lang="en-AU" sz="1100" baseline="0">
            <a:solidFill>
              <a:schemeClr val="tx1">
                <a:lumMod val="75000"/>
                <a:lumOff val="25000"/>
              </a:schemeClr>
            </a:solidFill>
            <a:latin typeface="+mn-lt"/>
            <a:cs typeface="Arial" pitchFamily="34" charset="0"/>
          </a:endParaRPr>
        </a:p>
        <a:p>
          <a:r>
            <a:rPr lang="en-AU" sz="1100" b="1" baseline="0">
              <a:solidFill>
                <a:srgbClr val="313D72"/>
              </a:solidFill>
              <a:latin typeface="+mn-lt"/>
              <a:cs typeface="Arial" pitchFamily="34" charset="0"/>
            </a:rPr>
            <a:t>Inhalt</a:t>
          </a:r>
        </a:p>
        <a:p>
          <a:r>
            <a:rPr lang="en-AU" sz="1100" baseline="0">
              <a:solidFill>
                <a:schemeClr val="tx1">
                  <a:lumMod val="75000"/>
                  <a:lumOff val="25000"/>
                </a:schemeClr>
              </a:solidFill>
              <a:latin typeface="+mn-lt"/>
              <a:cs typeface="Arial" pitchFamily="34" charset="0"/>
            </a:rPr>
            <a:t>Dieses Tutorial wurde von der Fimovi GmbH für Schulungszwecke erstellt. Die Inhalte dieser Datei wurden mit größter Sorgfalt zusammengestellt. Dennoch können für die Richtigkeit und Vollständigkeit keine Gewähr übernommen werden. Die Ergebnisse in dieser Tutorial-Datei basieren im wesentlichen auf den Eingabedaten dieser Datei. Diese sind so angelegt, dass sie von Anwendern leicht verändert werden können.</a:t>
          </a:r>
        </a:p>
        <a:p>
          <a:endParaRPr lang="en-AU" sz="1100" baseline="0">
            <a:solidFill>
              <a:schemeClr val="tx1">
                <a:lumMod val="75000"/>
                <a:lumOff val="25000"/>
              </a:schemeClr>
            </a:solidFill>
            <a:latin typeface="+mn-lt"/>
            <a:cs typeface="Arial" pitchFamily="34" charset="0"/>
          </a:endParaRPr>
        </a:p>
        <a:p>
          <a:r>
            <a:rPr lang="en-AU" sz="1100" b="1" baseline="0">
              <a:solidFill>
                <a:srgbClr val="313D72"/>
              </a:solidFill>
              <a:latin typeface="+mn-lt"/>
              <a:cs typeface="Arial" pitchFamily="34" charset="0"/>
            </a:rPr>
            <a:t>Haftungsausschluss</a:t>
          </a:r>
        </a:p>
        <a:p>
          <a:r>
            <a:rPr lang="en-AU" sz="1100" baseline="0">
              <a:solidFill>
                <a:schemeClr val="tx1">
                  <a:lumMod val="75000"/>
                  <a:lumOff val="25000"/>
                </a:schemeClr>
              </a:solidFill>
              <a:latin typeface="+mn-lt"/>
              <a:cs typeface="Arial" pitchFamily="34" charset="0"/>
            </a:rPr>
            <a:t>Die Fimvi GmbH übernimmt keine Gewähr oder Haftung für die Plausibilität oder Richtigkeit dieser Eingabedaten und keine Gewähr oder Haftung für die Richtigkeit der aus diesen Eingabedaten resultierenden Ergebnisse. Auch haftet die Fimovi GmbH nicht für Schäden, die einem Anwender im Vertrauen auf die Richtigkeit der Ergebnisse dieser Berechnungen entstehen. Eine Nutzung dieser Datei erfolgt auf eigenes Risiko. </a:t>
          </a:r>
        </a:p>
        <a:p>
          <a:endParaRPr lang="en-AU" sz="1100" baseline="0">
            <a:solidFill>
              <a:schemeClr val="tx1">
                <a:lumMod val="75000"/>
                <a:lumOff val="25000"/>
              </a:schemeClr>
            </a:solidFill>
            <a:latin typeface="+mn-lt"/>
            <a:cs typeface="Arial" pitchFamily="34" charset="0"/>
          </a:endParaRPr>
        </a:p>
        <a:p>
          <a:r>
            <a:rPr lang="en-AU" sz="1100" b="1" baseline="0">
              <a:solidFill>
                <a:srgbClr val="313D72"/>
              </a:solidFill>
              <a:latin typeface="+mn-lt"/>
              <a:cs typeface="Arial" pitchFamily="34" charset="0"/>
            </a:rPr>
            <a:t>Nutzung und Weitergabe</a:t>
          </a:r>
        </a:p>
        <a:p>
          <a:r>
            <a:rPr lang="en-AU" sz="1100" baseline="0">
              <a:solidFill>
                <a:schemeClr val="tx1">
                  <a:lumMod val="75000"/>
                  <a:lumOff val="25000"/>
                </a:schemeClr>
              </a:solidFill>
              <a:latin typeface="+mn-lt"/>
              <a:ea typeface="+mn-ea"/>
              <a:cs typeface="Arial" pitchFamily="34" charset="0"/>
            </a:rPr>
            <a:t>Dieses Tutorial wurde von www.fimovi.de kostenlos zur Verfügung gestellt und und ist urheberrechtlich geschützt. Die Datei darf weitergeben werden, solange die Copyright- und Lizenzhinweise unverändert mit weitergegeben werden. Eine kommerzielle Nutzung dieser Datei ist untersagt.</a:t>
          </a:r>
        </a:p>
      </xdr:txBody>
    </xdr:sp>
    <xdr:clientData/>
  </xdr:twoCellAnchor>
  <xdr:twoCellAnchor>
    <xdr:from>
      <xdr:col>2</xdr:col>
      <xdr:colOff>0</xdr:colOff>
      <xdr:row>39</xdr:row>
      <xdr:rowOff>0</xdr:rowOff>
    </xdr:from>
    <xdr:to>
      <xdr:col>12</xdr:col>
      <xdr:colOff>0</xdr:colOff>
      <xdr:row>54</xdr:row>
      <xdr:rowOff>0</xdr:rowOff>
    </xdr:to>
    <xdr:sp macro="" textlink="">
      <xdr:nvSpPr>
        <xdr:cNvPr id="3" name="TextBox 4">
          <a:extLst>
            <a:ext uri="{FF2B5EF4-FFF2-40B4-BE49-F238E27FC236}">
              <a16:creationId xmlns:a16="http://schemas.microsoft.com/office/drawing/2014/main" id="{B180D9F8-C2B1-4770-B6A4-F61EF52CEA70}"/>
            </a:ext>
          </a:extLst>
        </xdr:cNvPr>
        <xdr:cNvSpPr txBox="1"/>
      </xdr:nvSpPr>
      <xdr:spPr>
        <a:xfrm>
          <a:off x="390525" y="6315075"/>
          <a:ext cx="7620000" cy="2428875"/>
        </a:xfrm>
        <a:prstGeom prst="rect">
          <a:avLst/>
        </a:prstGeom>
        <a:noFill/>
        <a:ln w="127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tIns="0" bIns="0" rtlCol="0" anchor="t"/>
        <a:lstStyle/>
        <a:p>
          <a:r>
            <a:rPr lang="en-AU" sz="1050" b="1" baseline="0">
              <a:solidFill>
                <a:srgbClr val="313D72"/>
              </a:solidFill>
              <a:latin typeface="+mn-lt"/>
              <a:ea typeface="+mn-ea"/>
              <a:cs typeface="Arial" pitchFamily="34" charset="0"/>
            </a:rPr>
            <a:t>Profil</a:t>
          </a:r>
        </a:p>
        <a:p>
          <a:r>
            <a:rPr lang="de-DE" sz="1100">
              <a:solidFill>
                <a:schemeClr val="dk1"/>
              </a:solidFill>
              <a:effectLst/>
              <a:latin typeface="+mn-lt"/>
              <a:ea typeface="+mn-ea"/>
              <a:cs typeface="+mn-cs"/>
            </a:rPr>
            <a:t>Fimovi bietet Intensiv-Video-Workshops, in denen Schritt für Schritt die Erstellung von professionellen Projekt-finanzierungs- und Cashflow-Modellen in Excel er­läutert wird. Die praxis­orientierten Modelle sind nach aktuellen, international akzeptierten Standards aufgebaut und erlauben den Nutzern höchstmögliche Transparenz und Flexibilität sowohl hin-sichtlich der Eingaben, als auch bezüglich der Projektbeurteilung zum Beispiel im Rahmen von Investitions- oder Kreditvergabe­entschei­dungen. </a:t>
          </a:r>
          <a:endParaRPr lang="de-DE" sz="1050">
            <a:effectLst/>
          </a:endParaRPr>
        </a:p>
        <a:p>
          <a:endParaRPr lang="de-DE" sz="1100">
            <a:solidFill>
              <a:schemeClr val="dk1"/>
            </a:solidFill>
            <a:effectLst/>
            <a:latin typeface="+mn-lt"/>
            <a:ea typeface="+mn-ea"/>
            <a:cs typeface="+mn-cs"/>
          </a:endParaRPr>
        </a:p>
        <a:p>
          <a:r>
            <a:rPr lang="de-DE" sz="1100">
              <a:solidFill>
                <a:schemeClr val="dk1"/>
              </a:solidFill>
              <a:effectLst/>
              <a:latin typeface="+mn-lt"/>
              <a:ea typeface="+mn-ea"/>
              <a:cs typeface="+mn-cs"/>
            </a:rPr>
            <a:t>Neben Intensiv-Video-Workshops bietet die Fimovi GmbH:</a:t>
          </a:r>
        </a:p>
        <a:p>
          <a:r>
            <a:rPr lang="de-DE" sz="1100">
              <a:solidFill>
                <a:schemeClr val="dk1"/>
              </a:solidFill>
              <a:effectLst/>
              <a:latin typeface="+mn-lt"/>
              <a:ea typeface="+mn-ea"/>
              <a:cs typeface="+mn-cs"/>
            </a:rPr>
            <a:t> 	• Vorlagen zur Erstellung</a:t>
          </a:r>
          <a:r>
            <a:rPr lang="de-DE" sz="1100" baseline="0">
              <a:solidFill>
                <a:schemeClr val="dk1"/>
              </a:solidFill>
              <a:effectLst/>
              <a:latin typeface="+mn-lt"/>
              <a:ea typeface="+mn-ea"/>
              <a:cs typeface="+mn-cs"/>
            </a:rPr>
            <a:t> verschiedener Finanzmodelle</a:t>
          </a:r>
          <a:endParaRPr lang="de-DE" sz="1100">
            <a:solidFill>
              <a:schemeClr val="dk1"/>
            </a:solidFill>
            <a:effectLst/>
            <a:latin typeface="+mn-lt"/>
            <a:ea typeface="+mn-ea"/>
            <a:cs typeface="+mn-cs"/>
          </a:endParaRPr>
        </a:p>
        <a:p>
          <a:r>
            <a:rPr lang="de-DE" sz="1100">
              <a:solidFill>
                <a:schemeClr val="dk1"/>
              </a:solidFill>
              <a:effectLst/>
              <a:latin typeface="+mn-lt"/>
              <a:ea typeface="+mn-ea"/>
              <a:cs typeface="+mn-cs"/>
            </a:rPr>
            <a:t>	• Erstellung individueller Finanzmodelle</a:t>
          </a:r>
          <a:endParaRPr lang="de-DE" sz="1050">
            <a:effectLst/>
          </a:endParaRPr>
        </a:p>
        <a:p>
          <a:r>
            <a:rPr lang="de-DE" sz="1100">
              <a:solidFill>
                <a:schemeClr val="dk1"/>
              </a:solidFill>
              <a:effectLst/>
              <a:latin typeface="+mn-lt"/>
              <a:ea typeface="+mn-ea"/>
              <a:cs typeface="+mn-cs"/>
            </a:rPr>
            <a:t>	• Modellreview und -optimierung	</a:t>
          </a:r>
          <a:endParaRPr lang="de-DE" sz="1050">
            <a:effectLst/>
          </a:endParaRPr>
        </a:p>
        <a:p>
          <a:r>
            <a:rPr lang="de-DE" sz="1100">
              <a:solidFill>
                <a:schemeClr val="dk1"/>
              </a:solidFill>
              <a:effectLst/>
              <a:latin typeface="+mn-lt"/>
              <a:ea typeface="+mn-ea"/>
              <a:cs typeface="+mn-cs"/>
            </a:rPr>
            <a:t>	• Seminare im Bereich Financial Modelling und Arbeiten mit Excel</a:t>
          </a:r>
        </a:p>
        <a:p>
          <a:endParaRPr lang="de-D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Besuchen Sie unsere Internetseite, wo viele Informationen und kostenlose Vorlagen und Tutorials  angeboten werden.</a:t>
          </a:r>
          <a:endParaRPr lang="de-DE" sz="1050">
            <a:effectLst/>
          </a:endParaRPr>
        </a:p>
        <a:p>
          <a:endParaRPr lang="de-DE" sz="1050">
            <a:effectLst/>
          </a:endParaRPr>
        </a:p>
      </xdr:txBody>
    </xdr:sp>
    <xdr:clientData/>
  </xdr:twoCellAnchor>
  <xdr:oneCellAnchor>
    <xdr:from>
      <xdr:col>8</xdr:col>
      <xdr:colOff>134592</xdr:colOff>
      <xdr:row>1</xdr:row>
      <xdr:rowOff>94288</xdr:rowOff>
    </xdr:from>
    <xdr:ext cx="0" cy="553412"/>
    <xdr:pic>
      <xdr:nvPicPr>
        <xdr:cNvPr id="4" name="Grafik 3">
          <a:extLst>
            <a:ext uri="{FF2B5EF4-FFF2-40B4-BE49-F238E27FC236}">
              <a16:creationId xmlns:a16="http://schemas.microsoft.com/office/drawing/2014/main" id="{0F89DB30-A677-4F19-B469-9EAD878DAA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97117" y="256213"/>
          <a:ext cx="0" cy="553412"/>
        </a:xfrm>
        <a:prstGeom prst="rect">
          <a:avLst/>
        </a:prstGeom>
      </xdr:spPr>
    </xdr:pic>
    <xdr:clientData/>
  </xdr:oneCellAnchor>
  <xdr:oneCellAnchor>
    <xdr:from>
      <xdr:col>8</xdr:col>
      <xdr:colOff>54428</xdr:colOff>
      <xdr:row>2</xdr:row>
      <xdr:rowOff>195356</xdr:rowOff>
    </xdr:from>
    <xdr:ext cx="2626423" cy="713922"/>
    <xdr:pic>
      <xdr:nvPicPr>
        <xdr:cNvPr id="5" name="Grafik 4">
          <a:hlinkClick xmlns:r="http://schemas.openxmlformats.org/officeDocument/2006/relationships" r:id="rId2"/>
          <a:extLst>
            <a:ext uri="{FF2B5EF4-FFF2-40B4-BE49-F238E27FC236}">
              <a16:creationId xmlns:a16="http://schemas.microsoft.com/office/drawing/2014/main" id="{BBA28BA9-C124-484F-B3E8-4C656E4228E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xdr:blipFill>
      <xdr:spPr>
        <a:xfrm>
          <a:off x="5016953" y="481106"/>
          <a:ext cx="2626423" cy="713922"/>
        </a:xfrm>
        <a:prstGeom prst="rect">
          <a:avLst/>
        </a:prstGeom>
      </xdr:spPr>
    </xdr:pic>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upport@fimovi.de" TargetMode="External"/><Relationship Id="rId2" Type="http://schemas.openxmlformats.org/officeDocument/2006/relationships/hyperlink" Target="https://fimovi.de/" TargetMode="External"/><Relationship Id="rId1" Type="http://schemas.openxmlformats.org/officeDocument/2006/relationships/hyperlink" Target="https://fimovi.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1242D-41D8-4FD0-9669-5BC864DA180C}">
  <sheetPr>
    <tabColor rgb="FFFF0000"/>
    <pageSetUpPr fitToPage="1"/>
  </sheetPr>
  <dimension ref="A1:N121"/>
  <sheetViews>
    <sheetView showGridLines="0" showRowColHeaders="0" tabSelected="1" zoomScaleNormal="100" zoomScaleSheetLayoutView="115" workbookViewId="0"/>
  </sheetViews>
  <sheetFormatPr baseColWidth="10" defaultColWidth="0" defaultRowHeight="10.5" customHeight="1"/>
  <cols>
    <col min="1" max="1" width="2" style="144" customWidth="1"/>
    <col min="2" max="2" width="3.85546875" style="144" customWidth="1"/>
    <col min="3" max="12" width="11.42578125" style="144" customWidth="1"/>
    <col min="13" max="13" width="3.85546875" style="144" customWidth="1"/>
    <col min="14" max="14" width="2.7109375" style="144" customWidth="1"/>
    <col min="15" max="16384" width="11.42578125" style="144" hidden="1"/>
  </cols>
  <sheetData>
    <row r="1" spans="1:14" ht="13.5" thickBot="1">
      <c r="A1" s="145"/>
      <c r="B1" s="145"/>
      <c r="C1" s="145"/>
      <c r="D1" s="145"/>
      <c r="E1" s="145"/>
      <c r="F1" s="145"/>
      <c r="G1" s="145"/>
      <c r="H1" s="145"/>
      <c r="I1" s="145"/>
      <c r="J1" s="145"/>
      <c r="K1" s="145"/>
      <c r="L1" s="145"/>
      <c r="M1" s="145"/>
      <c r="N1" s="145"/>
    </row>
    <row r="2" spans="1:14" ht="26.25" customHeight="1" thickTop="1">
      <c r="A2" s="145"/>
      <c r="B2" s="162"/>
      <c r="C2" s="161"/>
      <c r="D2" s="161"/>
      <c r="E2" s="161"/>
      <c r="F2" s="161"/>
      <c r="G2" s="161"/>
      <c r="H2" s="161"/>
      <c r="I2" s="161"/>
      <c r="J2" s="161"/>
      <c r="K2" s="161"/>
      <c r="L2" s="161"/>
      <c r="M2" s="160"/>
      <c r="N2" s="145"/>
    </row>
    <row r="3" spans="1:14" ht="26.25" customHeight="1">
      <c r="A3" s="145"/>
      <c r="B3" s="150"/>
      <c r="C3" s="159"/>
      <c r="D3" s="157"/>
      <c r="M3" s="149"/>
      <c r="N3" s="145"/>
    </row>
    <row r="4" spans="1:14" ht="26.25" customHeight="1">
      <c r="A4" s="145"/>
      <c r="B4" s="150"/>
      <c r="C4" s="159" t="s">
        <v>218</v>
      </c>
      <c r="D4" s="157"/>
      <c r="M4" s="149"/>
      <c r="N4" s="145"/>
    </row>
    <row r="5" spans="1:14" ht="26.25" customHeight="1">
      <c r="A5" s="145"/>
      <c r="B5" s="150"/>
      <c r="C5" s="158" t="s">
        <v>217</v>
      </c>
      <c r="E5" s="157"/>
      <c r="F5" s="157"/>
      <c r="G5" s="157"/>
      <c r="H5" s="157"/>
      <c r="M5" s="149"/>
      <c r="N5" s="145"/>
    </row>
    <row r="6" spans="1:14" ht="26.25" customHeight="1">
      <c r="A6" s="145"/>
      <c r="B6" s="150"/>
      <c r="C6" s="158"/>
      <c r="M6" s="149"/>
      <c r="N6" s="145"/>
    </row>
    <row r="7" spans="1:14" ht="12.75">
      <c r="A7" s="145"/>
      <c r="B7" s="153"/>
      <c r="C7" s="152"/>
      <c r="D7" s="152"/>
      <c r="E7" s="152"/>
      <c r="F7" s="152"/>
      <c r="G7" s="152"/>
      <c r="H7" s="152"/>
      <c r="I7" s="152"/>
      <c r="J7" s="152"/>
      <c r="K7" s="152"/>
      <c r="L7" s="152"/>
      <c r="M7" s="151"/>
      <c r="N7" s="145"/>
    </row>
    <row r="8" spans="1:14" ht="12.75">
      <c r="A8" s="145"/>
      <c r="B8" s="150"/>
      <c r="M8" s="149"/>
      <c r="N8" s="145"/>
    </row>
    <row r="9" spans="1:14" ht="12.75">
      <c r="A9" s="145"/>
      <c r="B9" s="150"/>
      <c r="M9" s="149"/>
      <c r="N9" s="145"/>
    </row>
    <row r="10" spans="1:14" ht="28.5">
      <c r="A10" s="145"/>
      <c r="B10" s="150"/>
      <c r="D10" s="156" t="s">
        <v>215</v>
      </c>
      <c r="M10" s="149"/>
      <c r="N10" s="145"/>
    </row>
    <row r="11" spans="1:14" ht="28.5">
      <c r="A11" s="145"/>
      <c r="B11" s="150"/>
      <c r="D11" s="155" t="s">
        <v>214</v>
      </c>
      <c r="E11" s="154"/>
      <c r="F11" s="154"/>
      <c r="G11" s="154"/>
      <c r="M11" s="149"/>
      <c r="N11" s="145"/>
    </row>
    <row r="12" spans="1:14" ht="12.75">
      <c r="A12" s="145"/>
      <c r="B12" s="150"/>
      <c r="M12" s="149"/>
      <c r="N12" s="145"/>
    </row>
    <row r="13" spans="1:14" ht="12.75">
      <c r="A13" s="145"/>
      <c r="B13" s="150"/>
      <c r="M13" s="149"/>
      <c r="N13" s="145"/>
    </row>
    <row r="14" spans="1:14" ht="28.5">
      <c r="A14" s="145"/>
      <c r="B14" s="169"/>
      <c r="C14" s="168" t="s">
        <v>213</v>
      </c>
      <c r="D14" s="170"/>
      <c r="E14" s="170"/>
      <c r="F14" s="167"/>
      <c r="G14" s="167"/>
      <c r="H14" s="167"/>
      <c r="I14" s="167"/>
      <c r="J14" s="167"/>
      <c r="K14" s="167"/>
      <c r="L14" s="167"/>
      <c r="M14" s="166"/>
      <c r="N14" s="145"/>
    </row>
    <row r="15" spans="1:14" ht="12.75">
      <c r="A15" s="145"/>
      <c r="B15" s="150"/>
      <c r="M15" s="149"/>
      <c r="N15" s="145"/>
    </row>
    <row r="16" spans="1:14" ht="12.75">
      <c r="A16" s="145"/>
      <c r="B16" s="150"/>
      <c r="M16" s="149"/>
      <c r="N16" s="145"/>
    </row>
    <row r="17" spans="1:14" ht="12.75">
      <c r="A17" s="145"/>
      <c r="B17" s="150"/>
      <c r="M17" s="149"/>
      <c r="N17" s="145"/>
    </row>
    <row r="18" spans="1:14" ht="12.75">
      <c r="A18" s="145"/>
      <c r="B18" s="150"/>
      <c r="M18" s="149"/>
      <c r="N18" s="145"/>
    </row>
    <row r="19" spans="1:14" ht="12.75">
      <c r="A19" s="145"/>
      <c r="B19" s="150"/>
      <c r="M19" s="149"/>
      <c r="N19" s="145"/>
    </row>
    <row r="20" spans="1:14" ht="12.75">
      <c r="A20" s="145"/>
      <c r="B20" s="150"/>
      <c r="M20" s="149"/>
      <c r="N20" s="145"/>
    </row>
    <row r="21" spans="1:14" ht="12.75">
      <c r="A21" s="145"/>
      <c r="B21" s="150"/>
      <c r="M21" s="149"/>
      <c r="N21" s="145"/>
    </row>
    <row r="22" spans="1:14" ht="12.75">
      <c r="A22" s="145"/>
      <c r="B22" s="150"/>
      <c r="M22" s="149"/>
      <c r="N22" s="145"/>
    </row>
    <row r="23" spans="1:14" ht="12.75">
      <c r="A23" s="145"/>
      <c r="B23" s="150"/>
      <c r="M23" s="149"/>
      <c r="N23" s="145"/>
    </row>
    <row r="24" spans="1:14" ht="12.75">
      <c r="A24" s="145"/>
      <c r="B24" s="150"/>
      <c r="M24" s="149"/>
      <c r="N24" s="145"/>
    </row>
    <row r="25" spans="1:14" ht="12.75">
      <c r="A25" s="145"/>
      <c r="B25" s="150"/>
      <c r="M25" s="149"/>
      <c r="N25" s="145"/>
    </row>
    <row r="26" spans="1:14" ht="12.75">
      <c r="A26" s="145"/>
      <c r="B26" s="150"/>
      <c r="M26" s="149"/>
      <c r="N26" s="145"/>
    </row>
    <row r="27" spans="1:14" ht="12.75">
      <c r="A27" s="145"/>
      <c r="B27" s="150"/>
      <c r="M27" s="149"/>
      <c r="N27" s="145"/>
    </row>
    <row r="28" spans="1:14" ht="12.75">
      <c r="A28" s="145"/>
      <c r="B28" s="150"/>
      <c r="M28" s="149"/>
      <c r="N28" s="145"/>
    </row>
    <row r="29" spans="1:14" ht="12.75">
      <c r="A29" s="145"/>
      <c r="B29" s="150"/>
      <c r="M29" s="149"/>
      <c r="N29" s="145"/>
    </row>
    <row r="30" spans="1:14" ht="12.75">
      <c r="A30" s="145"/>
      <c r="B30" s="150"/>
      <c r="M30" s="149"/>
      <c r="N30" s="145"/>
    </row>
    <row r="31" spans="1:14" ht="12.75">
      <c r="A31" s="145"/>
      <c r="B31" s="150"/>
      <c r="M31" s="149"/>
      <c r="N31" s="145"/>
    </row>
    <row r="32" spans="1:14" ht="12.75">
      <c r="A32" s="145"/>
      <c r="B32" s="150"/>
      <c r="M32" s="149"/>
      <c r="N32" s="145"/>
    </row>
    <row r="33" spans="1:14" ht="12.75">
      <c r="A33" s="145"/>
      <c r="B33" s="150"/>
      <c r="M33" s="149"/>
      <c r="N33" s="145"/>
    </row>
    <row r="34" spans="1:14" ht="12.75">
      <c r="A34" s="145"/>
      <c r="B34" s="150"/>
      <c r="M34" s="149"/>
      <c r="N34" s="145"/>
    </row>
    <row r="35" spans="1:14" ht="12.75">
      <c r="A35" s="145"/>
      <c r="B35" s="150"/>
      <c r="M35" s="149"/>
      <c r="N35" s="145"/>
    </row>
    <row r="36" spans="1:14" ht="12.75">
      <c r="A36" s="145"/>
      <c r="B36" s="150"/>
      <c r="M36" s="149"/>
      <c r="N36" s="145"/>
    </row>
    <row r="37" spans="1:14" ht="12.75">
      <c r="A37" s="145"/>
      <c r="B37" s="150"/>
      <c r="M37" s="149"/>
      <c r="N37" s="145"/>
    </row>
    <row r="38" spans="1:14" ht="28.5">
      <c r="A38" s="145"/>
      <c r="B38" s="169"/>
      <c r="C38" s="168" t="s">
        <v>140</v>
      </c>
      <c r="D38" s="167"/>
      <c r="E38" s="167"/>
      <c r="F38" s="167"/>
      <c r="G38" s="167"/>
      <c r="H38" s="167"/>
      <c r="I38" s="167"/>
      <c r="J38" s="167"/>
      <c r="K38" s="167"/>
      <c r="L38" s="167"/>
      <c r="M38" s="166"/>
      <c r="N38" s="145"/>
    </row>
    <row r="39" spans="1:14" ht="12.75">
      <c r="A39" s="145"/>
      <c r="B39" s="150"/>
      <c r="M39" s="149"/>
      <c r="N39" s="145"/>
    </row>
    <row r="40" spans="1:14" ht="12.75">
      <c r="A40" s="145"/>
      <c r="B40" s="150"/>
      <c r="M40" s="149"/>
      <c r="N40" s="145"/>
    </row>
    <row r="41" spans="1:14" ht="12.75">
      <c r="A41" s="145"/>
      <c r="B41" s="150"/>
      <c r="M41" s="149"/>
      <c r="N41" s="145"/>
    </row>
    <row r="42" spans="1:14" ht="12.75">
      <c r="A42" s="145"/>
      <c r="B42" s="150"/>
      <c r="M42" s="149"/>
      <c r="N42" s="145"/>
    </row>
    <row r="43" spans="1:14" ht="12.75">
      <c r="A43" s="145"/>
      <c r="B43" s="150"/>
      <c r="M43" s="149"/>
      <c r="N43" s="145"/>
    </row>
    <row r="44" spans="1:14" ht="12.75">
      <c r="A44" s="145"/>
      <c r="B44" s="150"/>
      <c r="M44" s="149"/>
      <c r="N44" s="145"/>
    </row>
    <row r="45" spans="1:14" ht="12.75">
      <c r="A45" s="145"/>
      <c r="B45" s="150"/>
      <c r="M45" s="149"/>
      <c r="N45" s="145"/>
    </row>
    <row r="46" spans="1:14" ht="12.75">
      <c r="A46" s="145"/>
      <c r="B46" s="150"/>
      <c r="M46" s="149"/>
      <c r="N46" s="145"/>
    </row>
    <row r="47" spans="1:14" ht="12.75">
      <c r="A47" s="145"/>
      <c r="B47" s="150"/>
      <c r="M47" s="149"/>
      <c r="N47" s="145"/>
    </row>
    <row r="48" spans="1:14" ht="12.75">
      <c r="A48" s="145"/>
      <c r="B48" s="150"/>
      <c r="M48" s="149"/>
      <c r="N48" s="145"/>
    </row>
    <row r="49" spans="1:14" ht="12.75">
      <c r="A49" s="145"/>
      <c r="B49" s="150"/>
      <c r="M49" s="149"/>
      <c r="N49" s="145"/>
    </row>
    <row r="50" spans="1:14" ht="12.75">
      <c r="A50" s="145"/>
      <c r="B50" s="150"/>
      <c r="M50" s="149"/>
      <c r="N50" s="145"/>
    </row>
    <row r="51" spans="1:14" ht="12.75">
      <c r="A51" s="145"/>
      <c r="B51" s="150"/>
      <c r="M51" s="149"/>
      <c r="N51" s="145"/>
    </row>
    <row r="52" spans="1:14" ht="12.75">
      <c r="A52" s="145"/>
      <c r="B52" s="150"/>
      <c r="M52" s="149"/>
      <c r="N52" s="145"/>
    </row>
    <row r="53" spans="1:14" ht="12.75">
      <c r="A53" s="145"/>
      <c r="B53" s="150"/>
      <c r="M53" s="149"/>
      <c r="N53" s="145"/>
    </row>
    <row r="54" spans="1:14" ht="12.75">
      <c r="A54" s="145"/>
      <c r="B54" s="150"/>
      <c r="M54" s="149"/>
      <c r="N54" s="145"/>
    </row>
    <row r="55" spans="1:14" ht="15">
      <c r="A55" s="145"/>
      <c r="B55" s="150"/>
      <c r="C55" s="164" t="s">
        <v>202</v>
      </c>
      <c r="M55" s="149"/>
      <c r="N55" s="145"/>
    </row>
    <row r="56" spans="1:14" ht="15">
      <c r="A56" s="145"/>
      <c r="B56" s="150"/>
      <c r="C56" s="144" t="s">
        <v>141</v>
      </c>
      <c r="D56" s="165" t="s">
        <v>217</v>
      </c>
      <c r="G56" s="163"/>
      <c r="H56" s="165"/>
      <c r="M56" s="149"/>
      <c r="N56" s="145"/>
    </row>
    <row r="57" spans="1:14" ht="15">
      <c r="A57" s="145"/>
      <c r="B57" s="150"/>
      <c r="C57" s="144" t="s">
        <v>139</v>
      </c>
      <c r="D57" s="165" t="s">
        <v>198</v>
      </c>
      <c r="G57" s="163"/>
      <c r="H57" s="165"/>
      <c r="M57" s="149"/>
      <c r="N57" s="145"/>
    </row>
    <row r="58" spans="1:14" ht="12.75">
      <c r="A58" s="145"/>
      <c r="B58" s="150"/>
      <c r="M58" s="149"/>
      <c r="N58" s="145"/>
    </row>
    <row r="59" spans="1:14" ht="15">
      <c r="A59" s="145"/>
      <c r="B59" s="150"/>
      <c r="D59" s="164"/>
      <c r="E59" s="164"/>
      <c r="L59" s="163" t="s">
        <v>216</v>
      </c>
      <c r="M59" s="149"/>
      <c r="N59" s="145"/>
    </row>
    <row r="60" spans="1:14" ht="13.5" thickBot="1">
      <c r="A60" s="145"/>
      <c r="B60" s="148"/>
      <c r="C60" s="147"/>
      <c r="D60" s="147"/>
      <c r="E60" s="147"/>
      <c r="F60" s="147"/>
      <c r="G60" s="147"/>
      <c r="H60" s="147"/>
      <c r="I60" s="147"/>
      <c r="J60" s="147"/>
      <c r="K60" s="147"/>
      <c r="L60" s="147"/>
      <c r="M60" s="146"/>
      <c r="N60" s="145"/>
    </row>
    <row r="61" spans="1:14" ht="17.25" customHeight="1" thickTop="1">
      <c r="A61" s="145"/>
      <c r="B61" s="145"/>
      <c r="C61" s="145"/>
      <c r="D61" s="145"/>
      <c r="E61" s="145"/>
      <c r="F61" s="145"/>
      <c r="G61" s="145"/>
      <c r="H61" s="145"/>
      <c r="I61" s="145"/>
      <c r="J61" s="145"/>
      <c r="K61" s="145"/>
      <c r="L61" s="145"/>
      <c r="M61" s="145"/>
      <c r="N61" s="145"/>
    </row>
    <row r="62" spans="1:14" ht="17.25" customHeight="1">
      <c r="A62" s="145"/>
      <c r="B62" s="145"/>
      <c r="C62" s="145"/>
      <c r="D62" s="145"/>
      <c r="E62" s="145"/>
      <c r="F62" s="145"/>
      <c r="G62" s="145"/>
      <c r="H62" s="145"/>
      <c r="I62" s="145"/>
      <c r="J62" s="145"/>
      <c r="K62" s="145"/>
      <c r="L62" s="145"/>
      <c r="M62" s="145"/>
      <c r="N62" s="145"/>
    </row>
    <row r="63" spans="1:14" ht="17.25" customHeight="1">
      <c r="A63" s="145"/>
      <c r="B63" s="145"/>
      <c r="C63" s="145"/>
      <c r="D63" s="145"/>
      <c r="E63" s="145"/>
      <c r="F63" s="145"/>
      <c r="G63" s="145"/>
      <c r="H63" s="145"/>
      <c r="I63" s="145"/>
      <c r="J63" s="145"/>
      <c r="K63" s="145"/>
      <c r="L63" s="145"/>
      <c r="M63" s="145"/>
      <c r="N63" s="145"/>
    </row>
    <row r="64" spans="1:14" ht="17.25" customHeight="1">
      <c r="A64" s="145"/>
      <c r="B64" s="145"/>
      <c r="C64" s="145"/>
      <c r="D64" s="145"/>
      <c r="E64" s="145"/>
      <c r="F64" s="145"/>
      <c r="G64" s="145"/>
      <c r="H64" s="145"/>
      <c r="I64" s="145"/>
      <c r="J64" s="145"/>
      <c r="K64" s="145"/>
      <c r="L64" s="145"/>
      <c r="M64" s="145"/>
      <c r="N64" s="145"/>
    </row>
    <row r="65" spans="1:14" ht="17.25" customHeight="1">
      <c r="A65" s="145"/>
      <c r="B65" s="145"/>
      <c r="C65" s="145"/>
      <c r="D65" s="145"/>
      <c r="E65" s="145"/>
      <c r="F65" s="145"/>
      <c r="G65" s="145"/>
      <c r="H65" s="145"/>
      <c r="I65" s="145"/>
      <c r="J65" s="145"/>
      <c r="K65" s="145"/>
      <c r="L65" s="145"/>
      <c r="M65" s="145"/>
      <c r="N65" s="145"/>
    </row>
    <row r="66" spans="1:14" ht="17.25" customHeight="1">
      <c r="A66" s="145"/>
      <c r="B66" s="145"/>
      <c r="C66" s="145"/>
      <c r="D66" s="145"/>
      <c r="E66" s="145"/>
      <c r="F66" s="145"/>
      <c r="G66" s="145"/>
      <c r="H66" s="145"/>
      <c r="I66" s="145"/>
      <c r="J66" s="145"/>
      <c r="K66" s="145"/>
      <c r="L66" s="145"/>
      <c r="M66" s="145"/>
      <c r="N66" s="145"/>
    </row>
    <row r="67" spans="1:14" ht="17.25" customHeight="1">
      <c r="A67" s="145"/>
      <c r="B67" s="145"/>
      <c r="C67" s="145"/>
      <c r="D67" s="145"/>
      <c r="E67" s="145"/>
      <c r="F67" s="145"/>
      <c r="G67" s="145"/>
      <c r="H67" s="145"/>
      <c r="I67" s="145"/>
      <c r="J67" s="145"/>
      <c r="K67" s="145"/>
      <c r="L67" s="145"/>
      <c r="M67" s="145"/>
      <c r="N67" s="145"/>
    </row>
    <row r="68" spans="1:14" ht="17.25" customHeight="1">
      <c r="A68" s="145"/>
      <c r="B68" s="145"/>
      <c r="C68" s="145"/>
      <c r="D68" s="145"/>
      <c r="E68" s="145"/>
      <c r="F68" s="145"/>
      <c r="G68" s="145"/>
      <c r="H68" s="145"/>
      <c r="I68" s="145"/>
      <c r="J68" s="145"/>
      <c r="K68" s="145"/>
      <c r="L68" s="145"/>
      <c r="M68" s="145"/>
      <c r="N68" s="145"/>
    </row>
    <row r="69" spans="1:14" ht="17.25" customHeight="1">
      <c r="A69" s="145"/>
      <c r="B69" s="145"/>
      <c r="C69" s="145"/>
      <c r="D69" s="145"/>
      <c r="E69" s="145"/>
      <c r="F69" s="145"/>
      <c r="G69" s="145"/>
      <c r="H69" s="145"/>
      <c r="I69" s="145"/>
      <c r="J69" s="145"/>
      <c r="K69" s="145"/>
      <c r="L69" s="145"/>
      <c r="M69" s="145"/>
      <c r="N69" s="145"/>
    </row>
    <row r="70" spans="1:14" ht="17.25" customHeight="1">
      <c r="A70" s="145"/>
      <c r="B70" s="145"/>
      <c r="C70" s="145"/>
      <c r="D70" s="145"/>
      <c r="E70" s="145"/>
      <c r="F70" s="145"/>
      <c r="G70" s="145"/>
      <c r="H70" s="145"/>
      <c r="I70" s="145"/>
      <c r="J70" s="145"/>
      <c r="K70" s="145"/>
      <c r="L70" s="145"/>
      <c r="M70" s="145"/>
      <c r="N70" s="145"/>
    </row>
    <row r="71" spans="1:14" ht="17.25" customHeight="1">
      <c r="A71" s="145"/>
      <c r="B71" s="145"/>
      <c r="C71" s="145"/>
      <c r="D71" s="145"/>
      <c r="E71" s="145"/>
      <c r="F71" s="145"/>
      <c r="G71" s="145"/>
      <c r="H71" s="145"/>
      <c r="I71" s="145"/>
      <c r="J71" s="145"/>
      <c r="K71" s="145"/>
      <c r="L71" s="145"/>
      <c r="M71" s="145"/>
      <c r="N71" s="145"/>
    </row>
    <row r="72" spans="1:14" ht="17.25" customHeight="1">
      <c r="A72" s="145"/>
      <c r="B72" s="145"/>
      <c r="C72" s="145"/>
      <c r="D72" s="145"/>
      <c r="E72" s="145"/>
      <c r="F72" s="145"/>
      <c r="G72" s="145"/>
      <c r="H72" s="145"/>
      <c r="I72" s="145"/>
      <c r="J72" s="145"/>
      <c r="K72" s="145"/>
      <c r="L72" s="145"/>
      <c r="M72" s="145"/>
      <c r="N72" s="145"/>
    </row>
    <row r="73" spans="1:14" ht="17.25" customHeight="1">
      <c r="A73" s="145"/>
      <c r="B73" s="145"/>
      <c r="C73" s="145"/>
      <c r="D73" s="145"/>
      <c r="E73" s="145"/>
      <c r="F73" s="145"/>
      <c r="G73" s="145"/>
      <c r="H73" s="145"/>
      <c r="I73" s="145"/>
      <c r="J73" s="145"/>
      <c r="K73" s="145"/>
      <c r="L73" s="145"/>
      <c r="M73" s="145"/>
      <c r="N73" s="145"/>
    </row>
    <row r="74" spans="1:14" ht="17.25" customHeight="1">
      <c r="A74" s="145"/>
      <c r="B74" s="145"/>
      <c r="C74" s="145"/>
      <c r="D74" s="145"/>
      <c r="E74" s="145"/>
      <c r="F74" s="145"/>
      <c r="G74" s="145"/>
      <c r="H74" s="145"/>
      <c r="I74" s="145"/>
      <c r="J74" s="145"/>
      <c r="K74" s="145"/>
      <c r="L74" s="145"/>
      <c r="M74" s="145"/>
      <c r="N74" s="145"/>
    </row>
    <row r="75" spans="1:14" ht="17.25" customHeight="1">
      <c r="A75" s="145"/>
      <c r="B75" s="145"/>
      <c r="C75" s="145"/>
      <c r="D75" s="145"/>
      <c r="E75" s="145"/>
      <c r="F75" s="145"/>
      <c r="G75" s="145"/>
      <c r="H75" s="145"/>
      <c r="I75" s="145"/>
      <c r="J75" s="145"/>
      <c r="K75" s="145"/>
      <c r="L75" s="145"/>
      <c r="M75" s="145"/>
      <c r="N75" s="145"/>
    </row>
    <row r="76" spans="1:14" ht="17.25" customHeight="1">
      <c r="A76" s="145"/>
      <c r="B76" s="145"/>
      <c r="C76" s="145"/>
      <c r="D76" s="145"/>
      <c r="E76" s="145"/>
      <c r="F76" s="145"/>
      <c r="G76" s="145"/>
      <c r="H76" s="145"/>
      <c r="I76" s="145"/>
      <c r="J76" s="145"/>
      <c r="K76" s="145"/>
      <c r="L76" s="145"/>
      <c r="M76" s="145"/>
      <c r="N76" s="145"/>
    </row>
    <row r="77" spans="1:14" ht="17.25" customHeight="1">
      <c r="A77" s="145"/>
      <c r="B77" s="145"/>
      <c r="C77" s="145"/>
      <c r="D77" s="145"/>
      <c r="E77" s="145"/>
      <c r="F77" s="145"/>
      <c r="G77" s="145"/>
      <c r="H77" s="145"/>
      <c r="I77" s="145"/>
      <c r="J77" s="145"/>
      <c r="K77" s="145"/>
      <c r="L77" s="145"/>
      <c r="M77" s="145"/>
      <c r="N77" s="145"/>
    </row>
    <row r="78" spans="1:14" ht="17.25" customHeight="1">
      <c r="A78" s="145"/>
      <c r="B78" s="145"/>
      <c r="C78" s="145"/>
      <c r="D78" s="145"/>
      <c r="E78" s="145"/>
      <c r="F78" s="145"/>
      <c r="G78" s="145"/>
      <c r="H78" s="145"/>
      <c r="I78" s="145"/>
      <c r="J78" s="145"/>
      <c r="K78" s="145"/>
      <c r="L78" s="145"/>
      <c r="M78" s="145"/>
      <c r="N78" s="145"/>
    </row>
    <row r="79" spans="1:14" ht="17.25" customHeight="1">
      <c r="A79" s="145"/>
      <c r="B79" s="145"/>
      <c r="C79" s="145"/>
      <c r="D79" s="145"/>
      <c r="E79" s="145"/>
      <c r="F79" s="145"/>
      <c r="G79" s="145"/>
      <c r="H79" s="145"/>
      <c r="I79" s="145"/>
      <c r="J79" s="145"/>
      <c r="K79" s="145"/>
      <c r="L79" s="145"/>
      <c r="M79" s="145"/>
      <c r="N79" s="145"/>
    </row>
    <row r="80" spans="1:14" ht="17.25" customHeight="1">
      <c r="A80" s="145"/>
      <c r="B80" s="145"/>
      <c r="C80" s="145"/>
      <c r="D80" s="145"/>
      <c r="E80" s="145"/>
      <c r="F80" s="145"/>
      <c r="G80" s="145"/>
      <c r="H80" s="145"/>
      <c r="I80" s="145"/>
      <c r="J80" s="145"/>
      <c r="K80" s="145"/>
      <c r="L80" s="145"/>
      <c r="M80" s="145"/>
      <c r="N80" s="145"/>
    </row>
    <row r="81" spans="1:14" ht="17.25" customHeight="1">
      <c r="A81" s="145"/>
      <c r="B81" s="145"/>
      <c r="C81" s="145"/>
      <c r="D81" s="145"/>
      <c r="E81" s="145"/>
      <c r="F81" s="145"/>
      <c r="G81" s="145"/>
      <c r="H81" s="145"/>
      <c r="I81" s="145"/>
      <c r="J81" s="145"/>
      <c r="K81" s="145"/>
      <c r="L81" s="145"/>
      <c r="M81" s="145"/>
      <c r="N81" s="145"/>
    </row>
    <row r="82" spans="1:14" ht="17.25" customHeight="1">
      <c r="A82" s="145"/>
      <c r="B82" s="145"/>
      <c r="C82" s="145"/>
      <c r="D82" s="145"/>
      <c r="E82" s="145"/>
      <c r="F82" s="145"/>
      <c r="G82" s="145"/>
      <c r="H82" s="145"/>
      <c r="I82" s="145"/>
      <c r="J82" s="145"/>
      <c r="K82" s="145"/>
      <c r="L82" s="145"/>
      <c r="M82" s="145"/>
      <c r="N82" s="145"/>
    </row>
    <row r="83" spans="1:14" ht="17.25" customHeight="1">
      <c r="A83" s="145"/>
      <c r="B83" s="145"/>
      <c r="C83" s="145"/>
      <c r="D83" s="145"/>
      <c r="E83" s="145"/>
      <c r="F83" s="145"/>
      <c r="G83" s="145"/>
      <c r="H83" s="145"/>
      <c r="I83" s="145"/>
      <c r="J83" s="145"/>
      <c r="K83" s="145"/>
      <c r="L83" s="145"/>
      <c r="M83" s="145"/>
      <c r="N83" s="145"/>
    </row>
    <row r="84" spans="1:14" ht="17.25" customHeight="1">
      <c r="A84" s="145"/>
      <c r="B84" s="145"/>
      <c r="C84" s="145"/>
      <c r="D84" s="145"/>
      <c r="E84" s="145"/>
      <c r="F84" s="145"/>
      <c r="G84" s="145"/>
      <c r="H84" s="145"/>
      <c r="I84" s="145"/>
      <c r="J84" s="145"/>
      <c r="K84" s="145"/>
      <c r="L84" s="145"/>
      <c r="M84" s="145"/>
      <c r="N84" s="145"/>
    </row>
    <row r="85" spans="1:14" ht="17.25" customHeight="1">
      <c r="A85" s="145"/>
      <c r="B85" s="145"/>
      <c r="C85" s="145"/>
      <c r="D85" s="145"/>
      <c r="E85" s="145"/>
      <c r="F85" s="145"/>
      <c r="G85" s="145"/>
      <c r="H85" s="145"/>
      <c r="I85" s="145"/>
      <c r="J85" s="145"/>
      <c r="K85" s="145"/>
      <c r="L85" s="145"/>
      <c r="M85" s="145"/>
      <c r="N85" s="145"/>
    </row>
    <row r="86" spans="1:14" ht="17.25" customHeight="1">
      <c r="A86" s="145"/>
      <c r="B86" s="145"/>
      <c r="C86" s="145"/>
      <c r="D86" s="145"/>
      <c r="E86" s="145"/>
      <c r="F86" s="145"/>
      <c r="G86" s="145"/>
      <c r="H86" s="145"/>
      <c r="I86" s="145"/>
      <c r="J86" s="145"/>
      <c r="K86" s="145"/>
      <c r="L86" s="145"/>
      <c r="M86" s="145"/>
      <c r="N86" s="145"/>
    </row>
    <row r="87" spans="1:14" ht="17.25" customHeight="1">
      <c r="A87" s="145"/>
      <c r="B87" s="145"/>
      <c r="C87" s="145"/>
      <c r="D87" s="145"/>
      <c r="E87" s="145"/>
      <c r="F87" s="145"/>
      <c r="G87" s="145"/>
      <c r="H87" s="145"/>
      <c r="I87" s="145"/>
      <c r="J87" s="145"/>
      <c r="K87" s="145"/>
      <c r="L87" s="145"/>
      <c r="M87" s="145"/>
      <c r="N87" s="145"/>
    </row>
    <row r="88" spans="1:14" ht="17.25" customHeight="1">
      <c r="A88" s="145"/>
      <c r="B88" s="145"/>
      <c r="C88" s="145"/>
      <c r="D88" s="145"/>
      <c r="E88" s="145"/>
      <c r="F88" s="145"/>
      <c r="G88" s="145"/>
      <c r="H88" s="145"/>
      <c r="I88" s="145"/>
      <c r="J88" s="145"/>
      <c r="K88" s="145"/>
      <c r="L88" s="145"/>
      <c r="M88" s="145"/>
      <c r="N88" s="145"/>
    </row>
    <row r="89" spans="1:14" ht="17.25" customHeight="1">
      <c r="A89" s="145"/>
      <c r="B89" s="145"/>
      <c r="C89" s="145"/>
      <c r="D89" s="145"/>
      <c r="E89" s="145"/>
      <c r="F89" s="145"/>
      <c r="G89" s="145"/>
      <c r="H89" s="145"/>
      <c r="I89" s="145"/>
      <c r="J89" s="145"/>
      <c r="K89" s="145"/>
      <c r="L89" s="145"/>
      <c r="M89" s="145"/>
      <c r="N89" s="145"/>
    </row>
    <row r="90" spans="1:14" ht="17.25" customHeight="1">
      <c r="A90" s="145"/>
      <c r="B90" s="145"/>
      <c r="C90" s="145"/>
      <c r="D90" s="145"/>
      <c r="E90" s="145"/>
      <c r="F90" s="145"/>
      <c r="G90" s="145"/>
      <c r="H90" s="145"/>
      <c r="I90" s="145"/>
      <c r="J90" s="145"/>
      <c r="K90" s="145"/>
      <c r="L90" s="145"/>
      <c r="M90" s="145"/>
      <c r="N90" s="145"/>
    </row>
    <row r="91" spans="1:14" ht="17.25" customHeight="1">
      <c r="A91" s="145"/>
      <c r="B91" s="145"/>
      <c r="C91" s="145"/>
      <c r="D91" s="145"/>
      <c r="E91" s="145"/>
      <c r="F91" s="145"/>
      <c r="G91" s="145"/>
      <c r="H91" s="145"/>
      <c r="I91" s="145"/>
      <c r="J91" s="145"/>
      <c r="K91" s="145"/>
      <c r="L91" s="145"/>
      <c r="M91" s="145"/>
      <c r="N91" s="145"/>
    </row>
    <row r="92" spans="1:14" ht="17.25" customHeight="1">
      <c r="A92" s="145"/>
      <c r="B92" s="145"/>
      <c r="C92" s="145"/>
      <c r="D92" s="145"/>
      <c r="E92" s="145"/>
      <c r="F92" s="145"/>
      <c r="G92" s="145"/>
      <c r="H92" s="145"/>
      <c r="I92" s="145"/>
      <c r="J92" s="145"/>
      <c r="K92" s="145"/>
      <c r="L92" s="145"/>
      <c r="M92" s="145"/>
      <c r="N92" s="145"/>
    </row>
    <row r="93" spans="1:14" ht="17.25" customHeight="1">
      <c r="A93" s="145"/>
      <c r="B93" s="145"/>
      <c r="C93" s="145"/>
      <c r="D93" s="145"/>
      <c r="E93" s="145"/>
      <c r="F93" s="145"/>
      <c r="G93" s="145"/>
      <c r="H93" s="145"/>
      <c r="I93" s="145"/>
      <c r="J93" s="145"/>
      <c r="K93" s="145"/>
      <c r="L93" s="145"/>
      <c r="M93" s="145"/>
      <c r="N93" s="145"/>
    </row>
    <row r="94" spans="1:14" ht="17.25" customHeight="1">
      <c r="A94" s="145"/>
      <c r="B94" s="145"/>
      <c r="C94" s="145"/>
      <c r="D94" s="145"/>
      <c r="E94" s="145"/>
      <c r="F94" s="145"/>
      <c r="G94" s="145"/>
      <c r="H94" s="145"/>
      <c r="I94" s="145"/>
      <c r="J94" s="145"/>
      <c r="K94" s="145"/>
      <c r="L94" s="145"/>
      <c r="M94" s="145"/>
      <c r="N94" s="145"/>
    </row>
    <row r="95" spans="1:14" ht="17.25" customHeight="1">
      <c r="A95" s="145"/>
      <c r="B95" s="145"/>
      <c r="C95" s="145"/>
      <c r="D95" s="145"/>
      <c r="E95" s="145"/>
      <c r="F95" s="145"/>
      <c r="G95" s="145"/>
      <c r="H95" s="145"/>
      <c r="I95" s="145"/>
      <c r="J95" s="145"/>
      <c r="K95" s="145"/>
      <c r="L95" s="145"/>
      <c r="M95" s="145"/>
      <c r="N95" s="145"/>
    </row>
    <row r="96" spans="1:14" ht="17.25" customHeight="1">
      <c r="A96" s="145"/>
      <c r="B96" s="145"/>
      <c r="C96" s="145"/>
      <c r="D96" s="145"/>
      <c r="E96" s="145"/>
      <c r="F96" s="145"/>
      <c r="G96" s="145"/>
      <c r="H96" s="145"/>
      <c r="I96" s="145"/>
      <c r="J96" s="145"/>
      <c r="K96" s="145"/>
      <c r="L96" s="145"/>
      <c r="M96" s="145"/>
      <c r="N96" s="145"/>
    </row>
    <row r="97" spans="1:14" ht="17.25" customHeight="1">
      <c r="A97" s="145"/>
      <c r="B97" s="145"/>
      <c r="C97" s="145"/>
      <c r="D97" s="145"/>
      <c r="E97" s="145"/>
      <c r="F97" s="145"/>
      <c r="G97" s="145"/>
      <c r="H97" s="145"/>
      <c r="I97" s="145"/>
      <c r="J97" s="145"/>
      <c r="K97" s="145"/>
      <c r="L97" s="145"/>
      <c r="M97" s="145"/>
      <c r="N97" s="145"/>
    </row>
    <row r="98" spans="1:14" ht="17.25" customHeight="1">
      <c r="A98" s="145"/>
      <c r="B98" s="145"/>
      <c r="C98" s="145"/>
      <c r="D98" s="145"/>
      <c r="E98" s="145"/>
      <c r="F98" s="145"/>
      <c r="G98" s="145"/>
      <c r="H98" s="145"/>
      <c r="I98" s="145"/>
      <c r="J98" s="145"/>
      <c r="K98" s="145"/>
      <c r="L98" s="145"/>
      <c r="M98" s="145"/>
      <c r="N98" s="145"/>
    </row>
    <row r="99" spans="1:14" ht="17.25" customHeight="1">
      <c r="A99" s="145"/>
      <c r="B99" s="145"/>
      <c r="C99" s="145"/>
      <c r="D99" s="145"/>
      <c r="E99" s="145"/>
      <c r="F99" s="145"/>
      <c r="G99" s="145"/>
      <c r="H99" s="145"/>
      <c r="I99" s="145"/>
      <c r="J99" s="145"/>
      <c r="K99" s="145"/>
      <c r="L99" s="145"/>
      <c r="M99" s="145"/>
      <c r="N99" s="145"/>
    </row>
    <row r="100" spans="1:14" ht="17.25" customHeight="1">
      <c r="A100" s="145"/>
      <c r="B100" s="145"/>
      <c r="C100" s="145"/>
      <c r="D100" s="145"/>
      <c r="E100" s="145"/>
      <c r="F100" s="145"/>
      <c r="G100" s="145"/>
      <c r="H100" s="145"/>
      <c r="I100" s="145"/>
      <c r="J100" s="145"/>
      <c r="K100" s="145"/>
      <c r="L100" s="145"/>
      <c r="M100" s="145"/>
      <c r="N100" s="145"/>
    </row>
    <row r="101" spans="1:14" ht="17.25" customHeight="1">
      <c r="A101" s="145"/>
      <c r="B101" s="145"/>
      <c r="C101" s="145"/>
      <c r="D101" s="145"/>
      <c r="E101" s="145"/>
      <c r="F101" s="145"/>
      <c r="G101" s="145"/>
      <c r="H101" s="145"/>
      <c r="I101" s="145"/>
      <c r="J101" s="145"/>
      <c r="K101" s="145"/>
      <c r="L101" s="145"/>
      <c r="M101" s="145"/>
      <c r="N101" s="145"/>
    </row>
    <row r="102" spans="1:14" ht="17.25" customHeight="1">
      <c r="A102" s="145"/>
      <c r="B102" s="145"/>
      <c r="C102" s="145"/>
      <c r="D102" s="145"/>
      <c r="E102" s="145"/>
      <c r="F102" s="145"/>
      <c r="G102" s="145"/>
      <c r="H102" s="145"/>
      <c r="I102" s="145"/>
      <c r="J102" s="145"/>
      <c r="K102" s="145"/>
      <c r="L102" s="145"/>
      <c r="M102" s="145"/>
      <c r="N102" s="145"/>
    </row>
    <row r="103" spans="1:14" ht="17.25" customHeight="1">
      <c r="A103" s="145"/>
      <c r="B103" s="145"/>
      <c r="C103" s="145"/>
      <c r="D103" s="145"/>
      <c r="E103" s="145"/>
      <c r="F103" s="145"/>
      <c r="G103" s="145"/>
      <c r="H103" s="145"/>
      <c r="I103" s="145"/>
      <c r="J103" s="145"/>
      <c r="K103" s="145"/>
      <c r="L103" s="145"/>
      <c r="M103" s="145"/>
      <c r="N103" s="145"/>
    </row>
    <row r="104" spans="1:14" ht="17.25" customHeight="1">
      <c r="A104" s="145"/>
      <c r="B104" s="145"/>
      <c r="C104" s="145"/>
      <c r="D104" s="145"/>
      <c r="E104" s="145"/>
      <c r="F104" s="145"/>
      <c r="G104" s="145"/>
      <c r="H104" s="145"/>
      <c r="I104" s="145"/>
      <c r="J104" s="145"/>
      <c r="K104" s="145"/>
      <c r="L104" s="145"/>
      <c r="M104" s="145"/>
      <c r="N104" s="145"/>
    </row>
    <row r="105" spans="1:14" ht="17.25" customHeight="1">
      <c r="A105" s="145"/>
      <c r="B105" s="145"/>
      <c r="C105" s="145"/>
      <c r="D105" s="145"/>
      <c r="E105" s="145"/>
      <c r="F105" s="145"/>
      <c r="G105" s="145"/>
      <c r="H105" s="145"/>
      <c r="I105" s="145"/>
      <c r="J105" s="145"/>
      <c r="K105" s="145"/>
      <c r="L105" s="145"/>
      <c r="M105" s="145"/>
      <c r="N105" s="145"/>
    </row>
    <row r="106" spans="1:14" ht="17.25" customHeight="1">
      <c r="A106" s="145"/>
      <c r="B106" s="145"/>
      <c r="C106" s="145"/>
      <c r="D106" s="145"/>
      <c r="E106" s="145"/>
      <c r="F106" s="145"/>
      <c r="G106" s="145"/>
      <c r="H106" s="145"/>
      <c r="I106" s="145"/>
      <c r="J106" s="145"/>
      <c r="K106" s="145"/>
      <c r="L106" s="145"/>
      <c r="M106" s="145"/>
      <c r="N106" s="145"/>
    </row>
    <row r="107" spans="1:14" ht="17.25" customHeight="1">
      <c r="A107" s="145"/>
      <c r="B107" s="145"/>
      <c r="C107" s="145"/>
      <c r="D107" s="145"/>
      <c r="E107" s="145"/>
      <c r="F107" s="145"/>
      <c r="G107" s="145"/>
      <c r="H107" s="145"/>
      <c r="I107" s="145"/>
      <c r="J107" s="145"/>
      <c r="K107" s="145"/>
      <c r="L107" s="145"/>
      <c r="M107" s="145"/>
      <c r="N107" s="145"/>
    </row>
    <row r="108" spans="1:14" ht="17.25" customHeight="1">
      <c r="A108" s="145"/>
      <c r="B108" s="145"/>
      <c r="C108" s="145"/>
      <c r="D108" s="145"/>
      <c r="E108" s="145"/>
      <c r="F108" s="145"/>
      <c r="G108" s="145"/>
      <c r="H108" s="145"/>
      <c r="I108" s="145"/>
      <c r="J108" s="145"/>
      <c r="K108" s="145"/>
      <c r="L108" s="145"/>
      <c r="M108" s="145"/>
      <c r="N108" s="145"/>
    </row>
    <row r="109" spans="1:14" ht="17.25" customHeight="1">
      <c r="A109" s="145"/>
      <c r="B109" s="145"/>
      <c r="C109" s="145"/>
      <c r="D109" s="145"/>
      <c r="E109" s="145"/>
      <c r="F109" s="145"/>
      <c r="G109" s="145"/>
      <c r="H109" s="145"/>
      <c r="I109" s="145"/>
      <c r="J109" s="145"/>
      <c r="K109" s="145"/>
      <c r="L109" s="145"/>
      <c r="M109" s="145"/>
      <c r="N109" s="145"/>
    </row>
    <row r="110" spans="1:14" ht="17.25" customHeight="1">
      <c r="A110" s="145"/>
      <c r="B110" s="145"/>
      <c r="C110" s="145"/>
      <c r="D110" s="145"/>
      <c r="E110" s="145"/>
      <c r="F110" s="145"/>
      <c r="G110" s="145"/>
      <c r="H110" s="145"/>
      <c r="I110" s="145"/>
      <c r="J110" s="145"/>
      <c r="K110" s="145"/>
      <c r="L110" s="145"/>
      <c r="M110" s="145"/>
      <c r="N110" s="145"/>
    </row>
    <row r="111" spans="1:14" ht="17.25" customHeight="1">
      <c r="A111" s="145"/>
      <c r="B111" s="145"/>
      <c r="C111" s="145"/>
      <c r="D111" s="145"/>
      <c r="E111" s="145"/>
      <c r="F111" s="145"/>
      <c r="G111" s="145"/>
      <c r="H111" s="145"/>
      <c r="I111" s="145"/>
      <c r="J111" s="145"/>
      <c r="K111" s="145"/>
      <c r="L111" s="145"/>
      <c r="M111" s="145"/>
      <c r="N111" s="145"/>
    </row>
    <row r="112" spans="1:14" ht="17.25" customHeight="1">
      <c r="A112" s="145"/>
      <c r="B112" s="145"/>
      <c r="C112" s="145"/>
      <c r="D112" s="145"/>
      <c r="E112" s="145"/>
      <c r="F112" s="145"/>
      <c r="G112" s="145"/>
      <c r="H112" s="145"/>
      <c r="I112" s="145"/>
      <c r="J112" s="145"/>
      <c r="K112" s="145"/>
      <c r="L112" s="145"/>
      <c r="M112" s="145"/>
      <c r="N112" s="145"/>
    </row>
    <row r="113" spans="1:14" ht="17.25" customHeight="1">
      <c r="A113" s="145"/>
      <c r="B113" s="145"/>
      <c r="C113" s="145"/>
      <c r="D113" s="145"/>
      <c r="E113" s="145"/>
      <c r="F113" s="145"/>
      <c r="G113" s="145"/>
      <c r="H113" s="145"/>
      <c r="I113" s="145"/>
      <c r="J113" s="145"/>
      <c r="K113" s="145"/>
      <c r="L113" s="145"/>
      <c r="M113" s="145"/>
      <c r="N113" s="145"/>
    </row>
    <row r="114" spans="1:14" ht="17.25" customHeight="1">
      <c r="A114" s="145"/>
      <c r="B114" s="145"/>
      <c r="C114" s="145"/>
      <c r="D114" s="145"/>
      <c r="E114" s="145"/>
      <c r="F114" s="145"/>
      <c r="G114" s="145"/>
      <c r="H114" s="145"/>
      <c r="I114" s="145"/>
      <c r="J114" s="145"/>
      <c r="K114" s="145"/>
      <c r="L114" s="145"/>
      <c r="M114" s="145"/>
      <c r="N114" s="145"/>
    </row>
    <row r="115" spans="1:14" ht="17.25" customHeight="1">
      <c r="A115" s="145"/>
      <c r="B115" s="145"/>
      <c r="C115" s="145"/>
      <c r="D115" s="145"/>
      <c r="E115" s="145"/>
      <c r="F115" s="145"/>
      <c r="G115" s="145"/>
      <c r="H115" s="145"/>
      <c r="I115" s="145"/>
      <c r="J115" s="145"/>
      <c r="K115" s="145"/>
      <c r="L115" s="145"/>
      <c r="M115" s="145"/>
      <c r="N115" s="145"/>
    </row>
    <row r="116" spans="1:14" ht="17.25" customHeight="1">
      <c r="A116" s="145"/>
      <c r="B116" s="145"/>
      <c r="C116" s="145"/>
      <c r="D116" s="145"/>
      <c r="E116" s="145"/>
      <c r="F116" s="145"/>
      <c r="G116" s="145"/>
      <c r="H116" s="145"/>
      <c r="I116" s="145"/>
      <c r="J116" s="145"/>
      <c r="K116" s="145"/>
      <c r="L116" s="145"/>
      <c r="M116" s="145"/>
      <c r="N116" s="145"/>
    </row>
    <row r="117" spans="1:14" ht="17.25" customHeight="1">
      <c r="A117" s="145"/>
      <c r="B117" s="145"/>
      <c r="C117" s="145"/>
      <c r="D117" s="145"/>
      <c r="E117" s="145"/>
      <c r="F117" s="145"/>
      <c r="G117" s="145"/>
      <c r="H117" s="145"/>
      <c r="I117" s="145"/>
      <c r="J117" s="145"/>
      <c r="K117" s="145"/>
      <c r="L117" s="145"/>
      <c r="M117" s="145"/>
      <c r="N117" s="145"/>
    </row>
    <row r="118" spans="1:14" ht="17.25" customHeight="1">
      <c r="A118" s="145"/>
      <c r="B118" s="145"/>
      <c r="C118" s="145"/>
      <c r="D118" s="145"/>
      <c r="E118" s="145"/>
      <c r="F118" s="145"/>
      <c r="G118" s="145"/>
      <c r="H118" s="145"/>
      <c r="I118" s="145"/>
      <c r="J118" s="145"/>
      <c r="K118" s="145"/>
      <c r="L118" s="145"/>
      <c r="M118" s="145"/>
      <c r="N118" s="145"/>
    </row>
    <row r="119" spans="1:14" ht="17.25" customHeight="1">
      <c r="A119" s="145"/>
      <c r="B119" s="145"/>
      <c r="C119" s="145"/>
      <c r="D119" s="145"/>
      <c r="E119" s="145"/>
      <c r="F119" s="145"/>
      <c r="G119" s="145"/>
      <c r="H119" s="145"/>
      <c r="I119" s="145"/>
      <c r="J119" s="145"/>
      <c r="K119" s="145"/>
      <c r="L119" s="145"/>
      <c r="M119" s="145"/>
      <c r="N119" s="145"/>
    </row>
    <row r="120" spans="1:14" ht="17.25" customHeight="1">
      <c r="A120" s="145"/>
      <c r="B120" s="145"/>
      <c r="C120" s="145"/>
      <c r="D120" s="145"/>
      <c r="E120" s="145"/>
      <c r="F120" s="145"/>
      <c r="G120" s="145"/>
      <c r="H120" s="145"/>
      <c r="I120" s="145"/>
      <c r="J120" s="145"/>
      <c r="K120" s="145"/>
      <c r="L120" s="145"/>
      <c r="M120" s="145"/>
      <c r="N120" s="145"/>
    </row>
    <row r="121" spans="1:14" ht="17.25" customHeight="1"/>
  </sheetData>
  <sheetProtection algorithmName="SHA-512" hashValue="3mES55+Wlp3riCpatLztVNWChKznMzbmN3VJN4ypV1ROar6Ec2VhzWzqfPSdTRCb4jQclPDtY+/Mf4NpR/PYJQ==" saltValue="RTwKOhKX6ASMxxcl+Z8xhA==" spinCount="100000" sheet="1" objects="1" scenarios="1"/>
  <hyperlinks>
    <hyperlink ref="C5" r:id="rId1" tooltip="Aus der Praxis für die Praxis" xr:uid="{AD91454B-89FB-4E37-8ED5-2F8E98613DC1}"/>
    <hyperlink ref="D56" r:id="rId2" xr:uid="{7413E670-765F-4652-9DC5-A52B1D29B421}"/>
    <hyperlink ref="D57" r:id="rId3" xr:uid="{4312EF48-2D32-497A-BD0A-2801AF1C71D2}"/>
  </hyperlinks>
  <printOptions horizontalCentered="1"/>
  <pageMargins left="0.70866141732283472" right="0.70866141732283472" top="0.70866141732283472" bottom="0.70866141732283472" header="0.31496062992125984" footer="0.31496062992125984"/>
  <pageSetup paperSize="9" scale="73" orientation="portrait" r:id="rId4"/>
  <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MLS_Fimovi_Annahmen">
    <tabColor rgb="FFFFFF00"/>
    <pageSetUpPr autoPageBreaks="0"/>
  </sheetPr>
  <dimension ref="A1:XFC91"/>
  <sheetViews>
    <sheetView showGridLines="0" zoomScale="115" zoomScaleNormal="115" zoomScaleSheetLayoutView="100" workbookViewId="0">
      <selection activeCell="G7" sqref="G7"/>
    </sheetView>
  </sheetViews>
  <sheetFormatPr baseColWidth="10" defaultColWidth="0" defaultRowHeight="12.75" outlineLevelRow="2"/>
  <cols>
    <col min="1" max="1" width="4.7109375" customWidth="1"/>
    <col min="2" max="2" width="5" customWidth="1"/>
    <col min="3" max="3" width="58.7109375" customWidth="1"/>
    <col min="4" max="4" width="8.42578125" customWidth="1"/>
    <col min="5" max="5" width="19" customWidth="1"/>
    <col min="6" max="6" width="18.85546875" customWidth="1"/>
    <col min="7" max="7" width="17.85546875" customWidth="1"/>
    <col min="8" max="10" width="15.5703125" customWidth="1"/>
    <col min="11" max="11" width="11.42578125" customWidth="1"/>
    <col min="12" max="12" width="18" customWidth="1"/>
    <col min="13" max="13" width="10.5703125" customWidth="1"/>
    <col min="14" max="14" width="11.140625" customWidth="1"/>
    <col min="15" max="15" width="5" customWidth="1"/>
    <col min="16" max="17" width="11.42578125" customWidth="1"/>
    <col min="18" max="18" width="9.28515625" customWidth="1"/>
    <col min="19" max="19" width="12.5703125" customWidth="1"/>
    <col min="20" max="16383" width="11.42578125" hidden="1"/>
    <col min="16384" max="16384" width="7" hidden="1"/>
  </cols>
  <sheetData>
    <row r="1" spans="1:19" ht="24" customHeight="1">
      <c r="A1" s="39"/>
      <c r="B1" s="39"/>
      <c r="C1" s="39" t="s">
        <v>64</v>
      </c>
      <c r="D1" s="39"/>
      <c r="E1" s="39"/>
      <c r="F1" s="39"/>
      <c r="G1" s="39"/>
      <c r="H1" s="39"/>
      <c r="I1" s="39"/>
      <c r="J1" s="39"/>
      <c r="K1" s="66"/>
      <c r="L1" s="66"/>
      <c r="M1" s="66"/>
      <c r="N1" s="66"/>
      <c r="O1" s="66"/>
      <c r="P1" s="66"/>
      <c r="Q1" s="66"/>
      <c r="R1" s="66"/>
      <c r="S1" s="66"/>
    </row>
    <row r="2" spans="1:19" ht="18" customHeight="1">
      <c r="A2" s="66"/>
      <c r="B2" s="66"/>
      <c r="C2" s="67"/>
      <c r="D2" s="66"/>
      <c r="E2" s="66"/>
      <c r="F2" s="66"/>
      <c r="G2" s="106"/>
      <c r="H2" s="106"/>
      <c r="I2" s="66"/>
      <c r="J2" s="66"/>
      <c r="K2" s="66"/>
      <c r="L2" s="66"/>
      <c r="M2" s="66"/>
      <c r="N2" s="66"/>
      <c r="O2" s="66"/>
      <c r="P2" s="66"/>
      <c r="Q2" s="66"/>
      <c r="R2" s="66"/>
      <c r="S2" s="66"/>
    </row>
    <row r="3" spans="1:19" ht="24" thickBot="1">
      <c r="A3" s="89"/>
      <c r="B3" s="89"/>
      <c r="C3" s="89" t="s">
        <v>170</v>
      </c>
      <c r="D3" s="90"/>
      <c r="E3" s="90"/>
      <c r="F3" s="105"/>
      <c r="G3" s="90"/>
      <c r="H3" s="90"/>
      <c r="I3" s="90"/>
      <c r="J3" s="90"/>
      <c r="K3" s="66"/>
      <c r="L3" s="66"/>
      <c r="M3" s="66"/>
      <c r="N3" s="66"/>
      <c r="O3" s="66"/>
      <c r="P3" s="66"/>
      <c r="Q3" s="66"/>
      <c r="R3" s="66"/>
      <c r="S3" s="66"/>
    </row>
    <row r="4" spans="1:19" ht="20.25">
      <c r="A4" s="66"/>
      <c r="B4" s="66"/>
      <c r="C4" s="92" t="s">
        <v>151</v>
      </c>
      <c r="D4" s="66"/>
      <c r="E4" s="68"/>
      <c r="F4" s="66"/>
      <c r="G4" s="66"/>
      <c r="H4" s="94"/>
      <c r="I4" s="94"/>
      <c r="J4" s="94"/>
      <c r="K4" s="66"/>
      <c r="L4" s="66"/>
      <c r="M4" s="66"/>
      <c r="N4" s="66"/>
      <c r="O4" s="66"/>
      <c r="P4" s="66"/>
      <c r="Q4" s="66"/>
      <c r="R4" s="66"/>
      <c r="S4" s="66"/>
    </row>
    <row r="5" spans="1:19" ht="22.5" customHeight="1" outlineLevel="1">
      <c r="A5" s="66"/>
      <c r="B5" s="66"/>
      <c r="C5" s="91" t="s">
        <v>203</v>
      </c>
      <c r="D5" s="95"/>
      <c r="E5" s="95"/>
      <c r="F5" s="141" t="s">
        <v>210</v>
      </c>
      <c r="G5" s="67"/>
      <c r="H5" s="63" t="s">
        <v>152</v>
      </c>
      <c r="I5" s="94"/>
      <c r="J5" s="94"/>
      <c r="K5" s="66"/>
      <c r="L5" s="66"/>
      <c r="M5" s="66"/>
      <c r="N5" s="66"/>
      <c r="O5" s="66"/>
      <c r="P5" s="66"/>
      <c r="Q5" s="66"/>
      <c r="R5" s="66"/>
      <c r="S5" s="66"/>
    </row>
    <row r="6" spans="1:19" ht="21" customHeight="1" outlineLevel="1">
      <c r="A6" s="66"/>
      <c r="B6" s="124" t="s">
        <v>138</v>
      </c>
      <c r="C6" s="130" t="s">
        <v>206</v>
      </c>
      <c r="D6" s="95"/>
      <c r="E6" s="95"/>
      <c r="F6" s="11" t="s">
        <v>180</v>
      </c>
      <c r="G6" s="11" t="s">
        <v>153</v>
      </c>
      <c r="H6" s="11">
        <v>2020</v>
      </c>
      <c r="I6" s="11">
        <v>2021</v>
      </c>
      <c r="J6" s="11">
        <v>2022</v>
      </c>
      <c r="K6" s="66"/>
      <c r="L6" s="66"/>
      <c r="M6" s="66"/>
      <c r="N6" s="66"/>
      <c r="O6" s="66"/>
      <c r="P6" s="66"/>
      <c r="Q6" s="66"/>
      <c r="R6" s="66"/>
      <c r="S6" s="66"/>
    </row>
    <row r="7" spans="1:19" ht="17.25" customHeight="1" outlineLevel="1">
      <c r="A7" s="66"/>
      <c r="B7" s="66"/>
      <c r="C7" s="118" t="s">
        <v>207</v>
      </c>
      <c r="D7" s="95"/>
      <c r="E7" s="8" t="str">
        <f>Currency_Unit</f>
        <v>EUR</v>
      </c>
      <c r="F7" s="122" t="s">
        <v>192</v>
      </c>
      <c r="G7" s="82">
        <v>0</v>
      </c>
      <c r="H7" s="81">
        <f>12*4000</f>
        <v>48000</v>
      </c>
      <c r="I7" s="50">
        <f t="shared" ref="I7:J10" si="0">H7*(1+$G7)</f>
        <v>48000</v>
      </c>
      <c r="J7" s="50">
        <f t="shared" si="0"/>
        <v>48000</v>
      </c>
      <c r="K7" s="66"/>
      <c r="L7" s="66"/>
      <c r="M7" s="66"/>
      <c r="N7" s="66"/>
      <c r="O7" s="66"/>
      <c r="P7" s="66"/>
      <c r="Q7" s="66"/>
      <c r="R7" s="66"/>
      <c r="S7" s="66"/>
    </row>
    <row r="8" spans="1:19" ht="17.25" customHeight="1" outlineLevel="1">
      <c r="A8" s="66"/>
      <c r="B8" s="66"/>
      <c r="C8" s="118" t="s">
        <v>208</v>
      </c>
      <c r="D8" s="95"/>
      <c r="E8" s="8" t="str">
        <f>Currency_Unit</f>
        <v>EUR</v>
      </c>
      <c r="F8" s="122" t="s">
        <v>192</v>
      </c>
      <c r="G8" s="82">
        <v>0</v>
      </c>
      <c r="H8" s="81">
        <f>12*3000</f>
        <v>36000</v>
      </c>
      <c r="I8" s="50">
        <f t="shared" si="0"/>
        <v>36000</v>
      </c>
      <c r="J8" s="50">
        <f t="shared" si="0"/>
        <v>36000</v>
      </c>
      <c r="K8" s="66"/>
      <c r="L8" s="66"/>
      <c r="M8" s="66"/>
      <c r="N8" s="66"/>
      <c r="O8" s="66"/>
      <c r="P8" s="66"/>
      <c r="Q8" s="66"/>
      <c r="R8" s="66"/>
      <c r="S8" s="66"/>
    </row>
    <row r="9" spans="1:19" ht="17.25" customHeight="1" outlineLevel="1">
      <c r="A9" s="66"/>
      <c r="B9" s="66"/>
      <c r="C9" s="118" t="s">
        <v>209</v>
      </c>
      <c r="D9" s="66"/>
      <c r="E9" s="8" t="str">
        <f>Currency_Unit</f>
        <v>EUR</v>
      </c>
      <c r="F9" s="122" t="s">
        <v>192</v>
      </c>
      <c r="G9" s="82">
        <v>1.4999999999999999E-2</v>
      </c>
      <c r="H9" s="81">
        <f>12*7000</f>
        <v>84000</v>
      </c>
      <c r="I9" s="50">
        <f t="shared" si="0"/>
        <v>85259.999999999985</v>
      </c>
      <c r="J9" s="50">
        <f t="shared" si="0"/>
        <v>86538.89999999998</v>
      </c>
      <c r="K9" s="66"/>
      <c r="L9" s="66"/>
      <c r="M9" s="66"/>
      <c r="N9" s="66"/>
      <c r="O9" s="66"/>
      <c r="P9" s="66"/>
      <c r="Q9" s="66"/>
      <c r="R9" s="66"/>
      <c r="S9" s="66"/>
    </row>
    <row r="10" spans="1:19" ht="17.25" customHeight="1" outlineLevel="1">
      <c r="A10" s="66"/>
      <c r="B10" s="66"/>
      <c r="C10" s="118" t="s">
        <v>211</v>
      </c>
      <c r="D10" s="66"/>
      <c r="E10" s="8" t="str">
        <f>Currency_Unit</f>
        <v>EUR</v>
      </c>
      <c r="F10" s="122" t="s">
        <v>192</v>
      </c>
      <c r="G10" s="82">
        <v>0</v>
      </c>
      <c r="H10" s="81">
        <f>12*2500</f>
        <v>30000</v>
      </c>
      <c r="I10" s="50">
        <f t="shared" si="0"/>
        <v>30000</v>
      </c>
      <c r="J10" s="50">
        <f t="shared" si="0"/>
        <v>30000</v>
      </c>
      <c r="K10" s="66"/>
      <c r="L10" s="66"/>
      <c r="M10" s="66"/>
      <c r="N10" s="66"/>
      <c r="O10" s="66"/>
      <c r="P10" s="66"/>
      <c r="Q10" s="66"/>
      <c r="R10" s="66"/>
      <c r="S10" s="66"/>
    </row>
    <row r="11" spans="1:19" ht="12.75" customHeight="1" outlineLevel="1">
      <c r="A11" s="66"/>
      <c r="B11" s="66"/>
      <c r="C11" s="93"/>
      <c r="D11" s="66"/>
      <c r="E11" s="95"/>
      <c r="F11" s="95"/>
      <c r="G11" s="95"/>
      <c r="H11" s="95"/>
      <c r="I11" s="95"/>
      <c r="J11" s="95"/>
      <c r="K11" s="66"/>
      <c r="L11" s="66"/>
      <c r="M11" s="66"/>
      <c r="N11" s="66"/>
      <c r="O11" s="66"/>
      <c r="P11" s="66"/>
      <c r="Q11" s="66"/>
      <c r="R11" s="66"/>
      <c r="S11" s="66"/>
    </row>
    <row r="12" spans="1:19" ht="17.25" customHeight="1" outlineLevel="1">
      <c r="A12" s="66"/>
      <c r="B12" s="66"/>
      <c r="C12" s="91" t="s">
        <v>196</v>
      </c>
      <c r="D12" s="66"/>
      <c r="E12" s="95"/>
      <c r="F12" s="66"/>
      <c r="G12" s="66"/>
      <c r="H12" s="66"/>
      <c r="I12" s="66"/>
      <c r="J12" s="94"/>
      <c r="K12" s="66"/>
      <c r="L12" s="66"/>
      <c r="M12" s="66"/>
      <c r="N12" s="66"/>
      <c r="O12" s="66"/>
      <c r="P12" s="66"/>
      <c r="Q12" s="66"/>
      <c r="R12" s="66"/>
      <c r="S12" s="66"/>
    </row>
    <row r="13" spans="1:19" ht="17.25" customHeight="1" outlineLevel="1">
      <c r="A13" s="66"/>
      <c r="B13" s="66"/>
      <c r="C13" s="38" t="s">
        <v>195</v>
      </c>
      <c r="D13" s="66"/>
      <c r="E13" s="8" t="s">
        <v>185</v>
      </c>
      <c r="F13" s="121" t="s">
        <v>97</v>
      </c>
      <c r="G13" s="126">
        <f>VLOOKUP(F13,Formate!$J$69:$K$80,2,FALSE)</f>
        <v>6</v>
      </c>
      <c r="H13" s="94"/>
      <c r="I13" s="66"/>
      <c r="J13" s="94"/>
      <c r="K13" s="66"/>
      <c r="L13" s="66"/>
      <c r="M13" s="66"/>
      <c r="N13" s="66"/>
      <c r="O13" s="66"/>
      <c r="P13" s="66"/>
      <c r="Q13" s="66"/>
      <c r="R13" s="66"/>
      <c r="S13" s="66"/>
    </row>
    <row r="14" spans="1:19" ht="20.25" outlineLevel="1">
      <c r="A14" s="66"/>
      <c r="B14" s="66"/>
      <c r="C14" s="93"/>
      <c r="D14" s="66"/>
      <c r="E14" s="95"/>
      <c r="F14" s="66"/>
      <c r="G14" s="66"/>
      <c r="H14" s="66"/>
      <c r="I14" s="66"/>
      <c r="J14" s="94"/>
      <c r="K14" s="66"/>
      <c r="L14" s="66"/>
      <c r="M14" s="66"/>
      <c r="N14" s="66"/>
      <c r="O14" s="66"/>
      <c r="P14" s="66"/>
      <c r="Q14" s="66"/>
      <c r="R14" s="66"/>
      <c r="S14" s="66"/>
    </row>
    <row r="15" spans="1:19" ht="20.25">
      <c r="A15" s="66"/>
      <c r="B15" s="66"/>
      <c r="C15" s="92" t="s">
        <v>154</v>
      </c>
      <c r="D15" s="66"/>
      <c r="E15" s="95"/>
      <c r="F15" s="66"/>
      <c r="G15" s="66"/>
      <c r="H15" s="66"/>
      <c r="I15" s="66"/>
      <c r="J15" s="66"/>
      <c r="K15" s="66"/>
      <c r="L15" s="66"/>
      <c r="M15" s="66"/>
      <c r="N15" s="66"/>
      <c r="O15" s="66"/>
      <c r="P15" s="66"/>
      <c r="Q15" s="66"/>
      <c r="R15" s="66"/>
      <c r="S15" s="66"/>
    </row>
    <row r="16" spans="1:19" ht="19.899999999999999" customHeight="1" outlineLevel="1">
      <c r="A16" s="66"/>
      <c r="B16" s="91" t="s">
        <v>167</v>
      </c>
      <c r="C16" s="91" t="s">
        <v>181</v>
      </c>
      <c r="D16" s="66"/>
      <c r="E16" s="95"/>
      <c r="F16" s="67"/>
      <c r="G16" s="134" t="s">
        <v>199</v>
      </c>
      <c r="H16" s="135"/>
      <c r="I16" s="94"/>
      <c r="J16" s="94"/>
      <c r="K16" s="66"/>
      <c r="L16" s="66"/>
      <c r="M16" s="66"/>
      <c r="N16" s="66"/>
      <c r="O16" s="66"/>
      <c r="P16" s="66"/>
      <c r="Q16" s="66"/>
      <c r="R16" s="66"/>
      <c r="S16" s="66"/>
    </row>
    <row r="17" spans="1:19" ht="18" customHeight="1" outlineLevel="2">
      <c r="A17" s="66"/>
      <c r="B17" s="66"/>
      <c r="C17" s="38" t="s">
        <v>155</v>
      </c>
      <c r="D17" s="66"/>
      <c r="E17" s="8" t="s">
        <v>115</v>
      </c>
      <c r="F17" s="117">
        <v>0.186</v>
      </c>
      <c r="G17" s="98" t="s">
        <v>183</v>
      </c>
      <c r="H17" s="97"/>
      <c r="I17" s="97"/>
      <c r="J17" s="94"/>
      <c r="K17" s="66"/>
      <c r="L17" s="66"/>
      <c r="M17" s="66"/>
      <c r="N17" s="66"/>
      <c r="O17" s="66"/>
      <c r="P17" s="66"/>
      <c r="Q17" s="66"/>
      <c r="R17" s="66"/>
      <c r="S17" s="66"/>
    </row>
    <row r="18" spans="1:19" ht="18" customHeight="1" outlineLevel="2">
      <c r="A18" s="66"/>
      <c r="B18" s="66"/>
      <c r="C18" s="38" t="s">
        <v>156</v>
      </c>
      <c r="D18" s="66"/>
      <c r="E18" s="8" t="s">
        <v>115</v>
      </c>
      <c r="F18" s="117">
        <v>2.4E-2</v>
      </c>
      <c r="G18" s="98" t="s">
        <v>200</v>
      </c>
      <c r="H18" s="97"/>
      <c r="I18" s="97"/>
      <c r="J18" s="94"/>
      <c r="K18" s="66"/>
      <c r="L18" s="66"/>
      <c r="M18" s="66"/>
      <c r="N18" s="66"/>
      <c r="O18" s="66"/>
      <c r="P18" s="66"/>
      <c r="Q18" s="66"/>
      <c r="R18" s="66"/>
      <c r="S18" s="66"/>
    </row>
    <row r="19" spans="1:19" ht="18" customHeight="1" outlineLevel="2">
      <c r="A19" s="66"/>
      <c r="B19" s="66"/>
      <c r="C19" s="38" t="s">
        <v>157</v>
      </c>
      <c r="D19" s="66"/>
      <c r="E19" s="8" t="str">
        <f>Currency_Unit &amp;" pro Monat"</f>
        <v>EUR pro Monat</v>
      </c>
      <c r="F19" s="118">
        <v>6900</v>
      </c>
      <c r="G19" s="98" t="s">
        <v>201</v>
      </c>
      <c r="H19" s="97"/>
      <c r="I19" s="97"/>
      <c r="J19" s="94"/>
      <c r="K19" s="66"/>
      <c r="L19" s="66"/>
      <c r="M19" s="66"/>
      <c r="N19" s="66"/>
      <c r="O19" s="66"/>
      <c r="P19" s="66"/>
      <c r="Q19" s="66"/>
      <c r="R19" s="66"/>
      <c r="S19" s="66"/>
    </row>
    <row r="20" spans="1:19" ht="18" customHeight="1" outlineLevel="2">
      <c r="A20" s="66"/>
      <c r="B20" s="66"/>
      <c r="C20" s="38" t="s">
        <v>158</v>
      </c>
      <c r="D20" s="66"/>
      <c r="E20" s="8" t="s">
        <v>115</v>
      </c>
      <c r="F20" s="117">
        <v>0.14599999999999999</v>
      </c>
      <c r="G20" s="98" t="s">
        <v>183</v>
      </c>
      <c r="H20" s="97"/>
      <c r="I20" s="97"/>
      <c r="J20" s="94"/>
      <c r="K20" s="66"/>
      <c r="L20" s="66"/>
      <c r="M20" s="66"/>
      <c r="N20" s="66"/>
      <c r="O20" s="66"/>
      <c r="P20" s="66"/>
      <c r="Q20" s="66"/>
      <c r="R20" s="66"/>
      <c r="S20" s="66"/>
    </row>
    <row r="21" spans="1:19" ht="18" customHeight="1" outlineLevel="2">
      <c r="A21" s="66"/>
      <c r="B21" s="66"/>
      <c r="C21" s="38" t="s">
        <v>159</v>
      </c>
      <c r="D21" s="66"/>
      <c r="E21" s="8" t="s">
        <v>115</v>
      </c>
      <c r="F21" s="119">
        <v>3.0499999999999999E-2</v>
      </c>
      <c r="G21" s="98" t="s">
        <v>184</v>
      </c>
      <c r="H21" s="97"/>
      <c r="I21" s="97"/>
      <c r="J21" s="94"/>
      <c r="K21" s="66"/>
      <c r="L21" s="66"/>
      <c r="M21" s="66"/>
      <c r="N21" s="66"/>
      <c r="O21" s="66"/>
      <c r="P21" s="66"/>
      <c r="Q21" s="66"/>
      <c r="R21" s="66"/>
      <c r="S21" s="66"/>
    </row>
    <row r="22" spans="1:19" ht="18" customHeight="1" outlineLevel="2">
      <c r="A22" s="66"/>
      <c r="B22" s="66"/>
      <c r="C22" s="38" t="s">
        <v>160</v>
      </c>
      <c r="D22" s="66"/>
      <c r="E22" s="8" t="str">
        <f>Currency_Unit &amp;" pro Monat"</f>
        <v>EUR pro Monat</v>
      </c>
      <c r="F22" s="136">
        <v>4687.5</v>
      </c>
      <c r="G22" s="98" t="s">
        <v>190</v>
      </c>
      <c r="H22" s="97"/>
      <c r="I22" s="97"/>
      <c r="J22" s="94"/>
      <c r="K22" s="66"/>
      <c r="L22" s="66"/>
      <c r="M22" s="66"/>
      <c r="N22" s="66"/>
      <c r="O22" s="66"/>
      <c r="P22" s="66"/>
      <c r="Q22" s="66"/>
      <c r="R22" s="66"/>
      <c r="S22" s="66"/>
    </row>
    <row r="23" spans="1:19" ht="18" customHeight="1" outlineLevel="2">
      <c r="A23" s="66"/>
      <c r="B23" s="66"/>
      <c r="C23" s="67"/>
      <c r="D23" s="66"/>
      <c r="E23" s="95"/>
      <c r="F23" s="67"/>
      <c r="G23" s="125"/>
      <c r="H23" s="94"/>
      <c r="I23" s="96"/>
      <c r="J23" s="94"/>
      <c r="K23" s="66"/>
      <c r="L23" s="66"/>
      <c r="M23" s="66"/>
      <c r="N23" s="66"/>
      <c r="O23" s="66"/>
      <c r="P23" s="66"/>
      <c r="Q23" s="66"/>
      <c r="R23" s="66"/>
      <c r="S23" s="66"/>
    </row>
    <row r="24" spans="1:19" ht="18" customHeight="1" outlineLevel="2">
      <c r="A24" s="66"/>
      <c r="B24" s="66"/>
      <c r="C24" s="38" t="s">
        <v>161</v>
      </c>
      <c r="D24" s="66"/>
      <c r="E24" s="8" t="s">
        <v>115</v>
      </c>
      <c r="F24" s="62">
        <f>(F17+F18)/2</f>
        <v>0.105</v>
      </c>
      <c r="G24" s="95"/>
      <c r="H24" s="94"/>
      <c r="I24" s="94"/>
      <c r="J24" s="96"/>
      <c r="K24" s="66"/>
      <c r="L24" s="66"/>
      <c r="M24" s="66"/>
      <c r="N24" s="66"/>
      <c r="O24" s="66"/>
      <c r="P24" s="66"/>
      <c r="Q24" s="66"/>
      <c r="R24" s="66"/>
      <c r="S24" s="66"/>
    </row>
    <row r="25" spans="1:19" ht="18" customHeight="1" outlineLevel="2">
      <c r="A25" s="66"/>
      <c r="B25" s="66"/>
      <c r="C25" s="38" t="s">
        <v>162</v>
      </c>
      <c r="D25" s="66"/>
      <c r="E25" s="8" t="s">
        <v>115</v>
      </c>
      <c r="F25" s="143">
        <f>(F20+F21+1.1%)/2</f>
        <v>9.375E-2</v>
      </c>
      <c r="G25" s="98" t="s">
        <v>212</v>
      </c>
      <c r="H25" s="94"/>
      <c r="I25" s="96"/>
      <c r="J25" s="96"/>
      <c r="K25" s="66"/>
      <c r="L25" s="66"/>
      <c r="M25" s="66"/>
      <c r="N25" s="66"/>
      <c r="O25" s="66"/>
      <c r="P25" s="66"/>
      <c r="Q25" s="66"/>
      <c r="R25" s="66"/>
      <c r="S25" s="66"/>
    </row>
    <row r="26" spans="1:19" ht="18" customHeight="1" outlineLevel="2">
      <c r="A26" s="66"/>
      <c r="B26" s="66"/>
      <c r="C26" s="38" t="s">
        <v>163</v>
      </c>
      <c r="D26" s="66"/>
      <c r="E26" s="8" t="str">
        <f>Currency_Unit &amp;" pro Monat"</f>
        <v>EUR pro Monat</v>
      </c>
      <c r="F26" s="133">
        <f>F19*F24</f>
        <v>724.5</v>
      </c>
      <c r="G26" s="95"/>
      <c r="H26" s="94"/>
      <c r="I26" s="94"/>
      <c r="J26" s="96"/>
      <c r="K26" s="66"/>
      <c r="L26" s="66"/>
      <c r="M26" s="66"/>
      <c r="N26" s="66"/>
      <c r="O26" s="66"/>
      <c r="P26" s="66"/>
      <c r="Q26" s="66"/>
      <c r="R26" s="66"/>
      <c r="S26" s="66"/>
    </row>
    <row r="27" spans="1:19" ht="18" customHeight="1" outlineLevel="2">
      <c r="A27" s="66"/>
      <c r="B27" s="66"/>
      <c r="C27" s="38" t="s">
        <v>164</v>
      </c>
      <c r="D27" s="66"/>
      <c r="E27" s="8" t="str">
        <f>Currency_Unit &amp;" pro Monat"</f>
        <v>EUR pro Monat</v>
      </c>
      <c r="F27" s="133">
        <f>F22*F25</f>
        <v>439.453125</v>
      </c>
      <c r="G27" s="95"/>
      <c r="H27" s="94"/>
      <c r="I27" s="94"/>
      <c r="J27" s="96"/>
      <c r="K27" s="66"/>
      <c r="L27" s="66"/>
      <c r="M27" s="66"/>
      <c r="N27" s="66"/>
      <c r="O27" s="66"/>
      <c r="P27" s="66"/>
      <c r="Q27" s="66"/>
      <c r="R27" s="66"/>
      <c r="S27" s="66"/>
    </row>
    <row r="28" spans="1:19" ht="15" customHeight="1" outlineLevel="2">
      <c r="A28" s="66"/>
      <c r="B28" s="66"/>
      <c r="C28" s="67"/>
      <c r="D28" s="66"/>
      <c r="E28" s="95"/>
      <c r="F28" s="67"/>
      <c r="G28" s="94"/>
      <c r="H28" s="94"/>
      <c r="I28" s="94"/>
      <c r="J28" s="94"/>
      <c r="K28" s="66"/>
      <c r="L28" s="66"/>
      <c r="M28" s="66"/>
      <c r="N28" s="66"/>
      <c r="O28" s="66"/>
      <c r="P28" s="66"/>
      <c r="Q28" s="66"/>
      <c r="R28" s="66"/>
      <c r="S28" s="66"/>
    </row>
    <row r="29" spans="1:19" ht="17.25" customHeight="1" outlineLevel="1">
      <c r="A29" s="66"/>
      <c r="B29" s="91" t="s">
        <v>168</v>
      </c>
      <c r="C29" s="91" t="s">
        <v>182</v>
      </c>
      <c r="D29" s="66"/>
      <c r="E29" s="95"/>
      <c r="F29" s="67"/>
      <c r="G29" s="94"/>
      <c r="H29" s="94"/>
      <c r="I29" s="94"/>
      <c r="J29" s="94"/>
      <c r="K29" s="66"/>
      <c r="L29" s="66"/>
      <c r="M29" s="66"/>
      <c r="N29" s="66"/>
      <c r="O29" s="66"/>
      <c r="P29" s="66"/>
      <c r="Q29" s="66"/>
      <c r="R29" s="66"/>
      <c r="S29" s="66"/>
    </row>
    <row r="30" spans="1:19" ht="18" customHeight="1" outlineLevel="2">
      <c r="A30" s="66"/>
      <c r="B30" s="66"/>
      <c r="C30" s="38" t="s">
        <v>171</v>
      </c>
      <c r="D30" s="66"/>
      <c r="E30" s="8" t="s">
        <v>172</v>
      </c>
      <c r="F30" s="117">
        <v>0.3</v>
      </c>
      <c r="G30" s="95"/>
      <c r="H30" s="94"/>
      <c r="I30" s="94"/>
      <c r="J30" s="94"/>
      <c r="K30" s="66"/>
      <c r="L30" s="66"/>
      <c r="M30" s="66"/>
      <c r="N30" s="66"/>
      <c r="O30" s="66"/>
      <c r="P30" s="66"/>
      <c r="Q30" s="66"/>
      <c r="R30" s="66"/>
      <c r="S30" s="66"/>
    </row>
    <row r="31" spans="1:19" ht="16.5" customHeight="1" outlineLevel="2">
      <c r="A31" s="66"/>
      <c r="B31" s="66"/>
      <c r="C31" s="67"/>
      <c r="D31" s="66"/>
      <c r="E31" s="66"/>
      <c r="F31" s="66"/>
      <c r="G31" s="66"/>
      <c r="H31" s="66"/>
      <c r="I31" s="67"/>
      <c r="J31" s="67"/>
      <c r="K31" s="66"/>
      <c r="L31" s="66"/>
      <c r="M31" s="66"/>
      <c r="N31" s="66"/>
      <c r="O31" s="66"/>
      <c r="P31" s="66"/>
      <c r="Q31" s="66"/>
      <c r="R31" s="66"/>
      <c r="S31" s="66"/>
    </row>
    <row r="32" spans="1:19" outlineLevel="1">
      <c r="A32" s="66"/>
      <c r="B32" s="66"/>
      <c r="C32" s="66"/>
      <c r="D32" s="66"/>
      <c r="E32" s="66"/>
      <c r="F32" s="66"/>
      <c r="G32" s="66"/>
      <c r="H32" s="66"/>
      <c r="I32" s="66"/>
      <c r="J32" s="66"/>
      <c r="K32" s="66"/>
      <c r="L32" s="66"/>
      <c r="M32" s="66"/>
      <c r="N32" s="66"/>
      <c r="O32" s="66"/>
      <c r="P32" s="66"/>
      <c r="Q32" s="66"/>
      <c r="R32" s="66"/>
      <c r="S32" s="66"/>
    </row>
    <row r="33" s="66" customFormat="1" ht="18" customHeight="1"/>
    <row r="34" s="66" customFormat="1" ht="18" customHeight="1"/>
    <row r="35" s="66" customFormat="1" ht="18" customHeight="1"/>
    <row r="36" s="66" customFormat="1" ht="18" customHeight="1"/>
    <row r="37" s="66" customFormat="1" ht="18" customHeight="1"/>
    <row r="38" s="66" customFormat="1" ht="18" customHeight="1"/>
    <row r="39" s="66" customFormat="1" ht="18" customHeight="1"/>
    <row r="40" s="66" customFormat="1" ht="18" customHeight="1"/>
    <row r="41" s="66" customFormat="1" ht="18" customHeight="1"/>
    <row r="42" s="66" customFormat="1" ht="18" customHeight="1"/>
    <row r="43" s="66" customFormat="1" ht="18" customHeight="1"/>
    <row r="44" s="66" customFormat="1" ht="18" customHeight="1"/>
    <row r="45" s="66" customFormat="1" ht="18" customHeight="1"/>
    <row r="46" s="66" customFormat="1" ht="18" customHeight="1"/>
    <row r="47" s="66" customFormat="1" ht="18" customHeight="1"/>
    <row r="48" s="66" customFormat="1" ht="18" customHeight="1"/>
    <row r="49" s="66" customFormat="1" ht="18" customHeight="1"/>
    <row r="50" s="66" customFormat="1" ht="18" customHeight="1"/>
    <row r="51" s="66" customFormat="1" ht="18" customHeight="1"/>
    <row r="52" s="66" customFormat="1" ht="18" customHeight="1"/>
    <row r="53" s="66" customFormat="1" ht="18" customHeight="1"/>
    <row r="54" s="66" customFormat="1" ht="18" customHeight="1"/>
    <row r="55" s="66" customFormat="1" ht="18" customHeight="1"/>
    <row r="56" s="66" customFormat="1" ht="18" customHeight="1"/>
    <row r="57" s="66" customFormat="1" ht="18" customHeight="1"/>
    <row r="58" s="66" customFormat="1" ht="18" customHeight="1"/>
    <row r="59" s="66" customFormat="1" ht="18" customHeight="1"/>
    <row r="60" s="66" customFormat="1" ht="18" customHeight="1"/>
    <row r="61" s="66" customFormat="1" ht="18" customHeight="1"/>
    <row r="62" s="66" customFormat="1" ht="18" customHeight="1"/>
    <row r="63" s="66" customFormat="1" ht="18" customHeight="1"/>
    <row r="64" s="66" customFormat="1" ht="18" customHeight="1"/>
    <row r="65" s="66" customFormat="1" ht="18" customHeight="1"/>
    <row r="66" s="66" customFormat="1" ht="18" customHeight="1"/>
    <row r="67" s="66" customFormat="1" ht="18" customHeight="1"/>
    <row r="68" s="66" customFormat="1" ht="18" customHeight="1"/>
    <row r="69" s="66" customFormat="1" ht="18" customHeight="1"/>
    <row r="70" s="66" customFormat="1" ht="18" customHeight="1"/>
    <row r="71" s="66" customFormat="1" ht="18" customHeight="1"/>
    <row r="72" s="66" customFormat="1" ht="18" customHeight="1"/>
    <row r="73" s="66" customFormat="1" ht="18" customHeight="1"/>
    <row r="74" s="66" customFormat="1" ht="18" customHeight="1"/>
    <row r="75" s="66" customFormat="1" ht="18" customHeight="1"/>
    <row r="76" s="66" customFormat="1" ht="18" customHeight="1"/>
    <row r="77" s="66" customFormat="1" ht="18" customHeight="1"/>
    <row r="78" s="66" customFormat="1" ht="18" customHeight="1"/>
    <row r="79" s="66" customFormat="1" ht="18" customHeight="1"/>
    <row r="80" s="66" customFormat="1" ht="18" customHeight="1"/>
    <row r="81" s="66" customFormat="1" ht="18" customHeight="1"/>
    <row r="82" s="66" customFormat="1" ht="18" customHeight="1"/>
    <row r="83" s="66" customFormat="1" ht="18" customHeight="1"/>
    <row r="84" s="66" customFormat="1" ht="18" customHeight="1"/>
    <row r="85" s="66" customFormat="1" ht="18" customHeight="1"/>
    <row r="86" s="66" customFormat="1" ht="18" customHeight="1"/>
    <row r="87" s="66" customFormat="1" ht="18" customHeight="1"/>
    <row r="88" s="66" customFormat="1" ht="18" customHeight="1"/>
    <row r="89" s="66" customFormat="1" ht="18" customHeight="1"/>
    <row r="90" s="66" customFormat="1" ht="18" customHeight="1"/>
    <row r="91" s="66" customFormat="1" ht="18" customHeight="1"/>
  </sheetData>
  <sortState xmlns:xlrd2="http://schemas.microsoft.com/office/spreadsheetml/2017/richdata2" ref="C18:D18">
    <sortCondition sortBy="fontColor" ref="D19" dxfId="21"/>
  </sortState>
  <dataValidations count="1">
    <dataValidation type="list" allowBlank="1" showInputMessage="1" showErrorMessage="1" sqref="F13" xr:uid="{00000000-0002-0000-1200-00000D000000}">
      <formula1>Monate</formula1>
    </dataValidation>
  </dataValidations>
  <printOptions horizontalCentered="1"/>
  <pageMargins left="0.59055118110236227" right="0.59055118110236227" top="0.59055118110236227" bottom="0.59055118110236227" header="0.31496062992125984" footer="0.31496062992125984"/>
  <pageSetup paperSize="9" scale="50" fitToHeight="6" orientation="landscape" r:id="rId1"/>
  <headerFooter>
    <oddFooter>&amp;LEine Vorlage von www.financial-modelling-videos.de&amp;C&amp;A&amp;RSeite &amp;P von &amp;N</oddFooter>
  </headerFooter>
  <legacy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200-000019000000}">
          <x14:formula1>
            <xm:f>Formate!$J$95:$J$97</xm:f>
          </x14:formula1>
          <xm:sqref>F7:F10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MLS_Fimovi_Personal">
    <tabColor rgb="FFFFFF00"/>
  </sheetPr>
  <dimension ref="A1:NE107"/>
  <sheetViews>
    <sheetView showGridLines="0" zoomScaleNormal="100" workbookViewId="0">
      <pane xSplit="9" ySplit="5" topLeftCell="J6" activePane="bottomRight" state="frozenSplit"/>
      <selection activeCell="C1043720" sqref="C1043720"/>
      <selection pane="topRight" activeCell="C1043720" sqref="C1043720"/>
      <selection pane="bottomLeft" activeCell="C1043720" sqref="C1043720"/>
      <selection pane="bottomRight" activeCell="J6" sqref="J6"/>
    </sheetView>
  </sheetViews>
  <sheetFormatPr baseColWidth="10" defaultColWidth="0" defaultRowHeight="12.75" outlineLevelRow="1"/>
  <cols>
    <col min="1" max="1" width="2.42578125" customWidth="1"/>
    <col min="2" max="2" width="4.140625" customWidth="1"/>
    <col min="3" max="3" width="41.5703125" customWidth="1"/>
    <col min="4" max="4" width="13" customWidth="1"/>
    <col min="5" max="6" width="12.140625" customWidth="1"/>
    <col min="7" max="7" width="7.140625" customWidth="1"/>
    <col min="8" max="8" width="10.42578125" customWidth="1"/>
    <col min="9" max="33" width="11.42578125" customWidth="1"/>
    <col min="34" max="369" width="0" hidden="1" customWidth="1"/>
    <col min="370" max="16384" width="11.42578125" hidden="1"/>
  </cols>
  <sheetData>
    <row r="1" spans="1:33" ht="25.5" customHeight="1">
      <c r="A1" s="39" t="s">
        <v>150</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row>
    <row r="2" spans="1:33" ht="15">
      <c r="A2" s="64"/>
      <c r="B2" s="64"/>
      <c r="C2" s="83"/>
      <c r="D2" s="83"/>
      <c r="E2" s="138"/>
      <c r="F2" s="64"/>
      <c r="G2" s="64"/>
      <c r="H2" s="79"/>
      <c r="I2" s="79"/>
      <c r="J2" s="79"/>
      <c r="K2" s="79"/>
      <c r="L2" s="79"/>
      <c r="M2" s="79"/>
      <c r="N2" s="79"/>
      <c r="O2" s="79"/>
      <c r="P2" s="79"/>
      <c r="Q2" s="79"/>
      <c r="R2" s="79"/>
      <c r="S2" s="79"/>
      <c r="T2" s="79"/>
      <c r="U2" s="79"/>
      <c r="V2" s="79"/>
      <c r="W2" s="79"/>
      <c r="X2" s="79"/>
      <c r="Y2" s="79"/>
      <c r="Z2" s="79"/>
      <c r="AA2" s="79"/>
      <c r="AB2" s="79"/>
      <c r="AC2" s="79"/>
      <c r="AD2" s="79"/>
      <c r="AE2" s="79"/>
      <c r="AF2" s="79"/>
      <c r="AG2" s="79"/>
    </row>
    <row r="3" spans="1:33" ht="15" customHeight="1">
      <c r="A3" s="64"/>
      <c r="B3" s="87"/>
      <c r="C3" s="100" t="s">
        <v>105</v>
      </c>
      <c r="D3" s="88"/>
      <c r="E3" s="88"/>
      <c r="F3" s="88"/>
      <c r="G3" s="87"/>
      <c r="H3" s="64"/>
      <c r="I3" s="64"/>
      <c r="J3" s="131">
        <v>43831</v>
      </c>
      <c r="K3" s="131">
        <v>43862</v>
      </c>
      <c r="L3" s="131">
        <v>43891</v>
      </c>
      <c r="M3" s="131">
        <v>43922</v>
      </c>
      <c r="N3" s="131">
        <v>43952</v>
      </c>
      <c r="O3" s="131">
        <v>43983</v>
      </c>
      <c r="P3" s="131">
        <v>44013</v>
      </c>
      <c r="Q3" s="131">
        <v>44044</v>
      </c>
      <c r="R3" s="131">
        <v>44075</v>
      </c>
      <c r="S3" s="131">
        <v>44105</v>
      </c>
      <c r="T3" s="131">
        <v>44136</v>
      </c>
      <c r="U3" s="131">
        <v>44166</v>
      </c>
      <c r="V3" s="131">
        <v>44197</v>
      </c>
      <c r="W3" s="131">
        <v>44228</v>
      </c>
      <c r="X3" s="131">
        <v>44256</v>
      </c>
      <c r="Y3" s="131">
        <v>44287</v>
      </c>
      <c r="Z3" s="131">
        <v>44317</v>
      </c>
      <c r="AA3" s="131">
        <v>44348</v>
      </c>
      <c r="AB3" s="131">
        <v>44378</v>
      </c>
      <c r="AC3" s="131">
        <v>44409</v>
      </c>
      <c r="AD3" s="131">
        <v>44440</v>
      </c>
      <c r="AE3" s="131">
        <v>44470</v>
      </c>
      <c r="AF3" s="131">
        <v>44501</v>
      </c>
      <c r="AG3" s="131">
        <v>44531</v>
      </c>
    </row>
    <row r="4" spans="1:33" ht="15" customHeight="1">
      <c r="A4" s="64"/>
      <c r="B4" s="64"/>
      <c r="C4" s="100" t="s">
        <v>106</v>
      </c>
      <c r="D4" s="46" t="s">
        <v>107</v>
      </c>
      <c r="E4" s="11" t="s">
        <v>108</v>
      </c>
      <c r="F4" s="88"/>
      <c r="G4" s="87"/>
      <c r="H4" s="64"/>
      <c r="I4" s="48">
        <v>43830</v>
      </c>
      <c r="J4" s="132">
        <v>43861</v>
      </c>
      <c r="K4" s="132">
        <v>43890</v>
      </c>
      <c r="L4" s="132">
        <v>43921</v>
      </c>
      <c r="M4" s="132">
        <v>43951</v>
      </c>
      <c r="N4" s="132">
        <v>43982</v>
      </c>
      <c r="O4" s="132">
        <v>44012</v>
      </c>
      <c r="P4" s="132">
        <v>44043</v>
      </c>
      <c r="Q4" s="132">
        <v>44074</v>
      </c>
      <c r="R4" s="132">
        <v>44104</v>
      </c>
      <c r="S4" s="132">
        <v>44135</v>
      </c>
      <c r="T4" s="132">
        <v>44165</v>
      </c>
      <c r="U4" s="132">
        <v>44196</v>
      </c>
      <c r="V4" s="132">
        <v>44227</v>
      </c>
      <c r="W4" s="132">
        <v>44255</v>
      </c>
      <c r="X4" s="132">
        <v>44286</v>
      </c>
      <c r="Y4" s="132">
        <v>44316</v>
      </c>
      <c r="Z4" s="132">
        <v>44347</v>
      </c>
      <c r="AA4" s="132">
        <v>44377</v>
      </c>
      <c r="AB4" s="132">
        <v>44408</v>
      </c>
      <c r="AC4" s="132">
        <v>44439</v>
      </c>
      <c r="AD4" s="132">
        <v>44469</v>
      </c>
      <c r="AE4" s="132">
        <v>44500</v>
      </c>
      <c r="AF4" s="132">
        <v>44530</v>
      </c>
      <c r="AG4" s="132">
        <v>44561</v>
      </c>
    </row>
    <row r="5" spans="1:33" ht="17.25" customHeight="1">
      <c r="A5" s="64"/>
      <c r="B5" s="64"/>
      <c r="C5" s="64" t="s">
        <v>149</v>
      </c>
      <c r="D5" s="113">
        <v>43831</v>
      </c>
      <c r="E5" s="113">
        <v>44561</v>
      </c>
      <c r="F5" s="88"/>
      <c r="G5" s="87"/>
      <c r="H5" s="64"/>
      <c r="I5" s="49">
        <v>60</v>
      </c>
      <c r="J5" s="114">
        <v>1</v>
      </c>
      <c r="K5" s="114">
        <v>1</v>
      </c>
      <c r="L5" s="114">
        <v>1</v>
      </c>
      <c r="M5" s="114">
        <v>1</v>
      </c>
      <c r="N5" s="114">
        <v>1</v>
      </c>
      <c r="O5" s="114">
        <v>1</v>
      </c>
      <c r="P5" s="114">
        <v>1</v>
      </c>
      <c r="Q5" s="114">
        <v>1</v>
      </c>
      <c r="R5" s="114">
        <v>1</v>
      </c>
      <c r="S5" s="114">
        <v>1</v>
      </c>
      <c r="T5" s="114">
        <v>1</v>
      </c>
      <c r="U5" s="114">
        <v>1</v>
      </c>
      <c r="V5" s="114">
        <v>1</v>
      </c>
      <c r="W5" s="114">
        <v>1</v>
      </c>
      <c r="X5" s="114">
        <v>1</v>
      </c>
      <c r="Y5" s="114">
        <v>1</v>
      </c>
      <c r="Z5" s="114">
        <v>1</v>
      </c>
      <c r="AA5" s="114">
        <v>1</v>
      </c>
      <c r="AB5" s="114">
        <v>1</v>
      </c>
      <c r="AC5" s="114">
        <v>1</v>
      </c>
      <c r="AD5" s="114">
        <v>1</v>
      </c>
      <c r="AE5" s="114">
        <v>1</v>
      </c>
      <c r="AF5" s="114">
        <v>1</v>
      </c>
      <c r="AG5" s="114">
        <v>1</v>
      </c>
    </row>
    <row r="6" spans="1:33" ht="17.25" customHeight="1">
      <c r="A6" s="79"/>
      <c r="B6" s="79"/>
      <c r="C6" s="79" t="s">
        <v>109</v>
      </c>
      <c r="D6" s="84" t="s">
        <v>110</v>
      </c>
      <c r="E6" s="79"/>
      <c r="F6" s="79"/>
      <c r="G6" s="79"/>
      <c r="H6" s="79"/>
      <c r="I6" s="79"/>
      <c r="J6" s="79">
        <v>2020</v>
      </c>
      <c r="K6" s="79">
        <v>2020</v>
      </c>
      <c r="L6" s="79">
        <v>2020</v>
      </c>
      <c r="M6" s="79">
        <v>2020</v>
      </c>
      <c r="N6" s="79">
        <v>2020</v>
      </c>
      <c r="O6" s="79">
        <v>2020</v>
      </c>
      <c r="P6" s="79">
        <v>2020</v>
      </c>
      <c r="Q6" s="79">
        <v>2020</v>
      </c>
      <c r="R6" s="79">
        <v>2020</v>
      </c>
      <c r="S6" s="79">
        <v>2020</v>
      </c>
      <c r="T6" s="79">
        <v>2020</v>
      </c>
      <c r="U6" s="79">
        <v>2020</v>
      </c>
      <c r="V6" s="79">
        <v>2021</v>
      </c>
      <c r="W6" s="79">
        <v>2021</v>
      </c>
      <c r="X6" s="79">
        <v>2021</v>
      </c>
      <c r="Y6" s="79">
        <v>2021</v>
      </c>
      <c r="Z6" s="79">
        <v>2021</v>
      </c>
      <c r="AA6" s="79">
        <v>2021</v>
      </c>
      <c r="AB6" s="79">
        <v>2021</v>
      </c>
      <c r="AC6" s="79">
        <v>2021</v>
      </c>
      <c r="AD6" s="79">
        <v>2021</v>
      </c>
      <c r="AE6" s="79">
        <v>2021</v>
      </c>
      <c r="AF6" s="79">
        <v>2021</v>
      </c>
      <c r="AG6" s="79">
        <v>2021</v>
      </c>
    </row>
    <row r="7" spans="1:33" ht="17.25" customHeight="1">
      <c r="A7" s="79"/>
      <c r="B7" s="79"/>
      <c r="C7" s="79" t="s">
        <v>169</v>
      </c>
      <c r="D7" s="84" t="s">
        <v>111</v>
      </c>
      <c r="E7" s="79"/>
      <c r="F7" s="79"/>
      <c r="G7" s="79"/>
      <c r="H7" s="79"/>
      <c r="I7" s="79"/>
      <c r="J7" s="86">
        <v>1</v>
      </c>
      <c r="K7" s="86">
        <v>2</v>
      </c>
      <c r="L7" s="86">
        <v>3</v>
      </c>
      <c r="M7" s="86">
        <v>4</v>
      </c>
      <c r="N7" s="86">
        <v>5</v>
      </c>
      <c r="O7" s="86">
        <v>6</v>
      </c>
      <c r="P7" s="86">
        <v>7</v>
      </c>
      <c r="Q7" s="86">
        <v>8</v>
      </c>
      <c r="R7" s="86">
        <v>9</v>
      </c>
      <c r="S7" s="86">
        <v>10</v>
      </c>
      <c r="T7" s="86">
        <v>11</v>
      </c>
      <c r="U7" s="86">
        <v>12</v>
      </c>
      <c r="V7" s="86">
        <v>13</v>
      </c>
      <c r="W7" s="86">
        <v>14</v>
      </c>
      <c r="X7" s="86">
        <v>15</v>
      </c>
      <c r="Y7" s="86">
        <v>16</v>
      </c>
      <c r="Z7" s="86">
        <v>17</v>
      </c>
      <c r="AA7" s="86">
        <v>18</v>
      </c>
      <c r="AB7" s="86">
        <v>19</v>
      </c>
      <c r="AC7" s="86">
        <v>20</v>
      </c>
      <c r="AD7" s="86">
        <v>21</v>
      </c>
      <c r="AE7" s="86">
        <v>22</v>
      </c>
      <c r="AF7" s="86">
        <v>23</v>
      </c>
      <c r="AG7" s="86">
        <v>24</v>
      </c>
    </row>
    <row r="8" spans="1:33" ht="9" customHeight="1">
      <c r="A8" s="79"/>
      <c r="B8" s="79"/>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row>
    <row r="9" spans="1:33" ht="25.5" customHeight="1" thickBot="1">
      <c r="A9" s="99"/>
      <c r="B9" s="99"/>
      <c r="C9" s="99" t="s">
        <v>165</v>
      </c>
      <c r="D9" s="99"/>
      <c r="E9" s="99"/>
      <c r="F9" s="99"/>
      <c r="G9" s="99"/>
      <c r="H9" s="99"/>
      <c r="I9" s="99"/>
      <c r="J9" s="99"/>
      <c r="K9" s="99"/>
      <c r="L9" s="99"/>
      <c r="M9" s="99"/>
      <c r="N9" s="99"/>
      <c r="O9" s="99"/>
      <c r="P9" s="99"/>
      <c r="Q9" s="99"/>
      <c r="R9" s="99"/>
      <c r="S9" s="99"/>
      <c r="T9" s="99"/>
      <c r="U9" s="99"/>
      <c r="V9" s="99"/>
      <c r="W9" s="99"/>
      <c r="X9" s="99"/>
      <c r="Y9" s="99"/>
      <c r="Z9" s="99"/>
      <c r="AA9" s="99"/>
      <c r="AB9" s="99"/>
      <c r="AC9" s="99"/>
      <c r="AD9" s="99"/>
      <c r="AE9" s="99"/>
      <c r="AF9" s="99"/>
      <c r="AG9" s="99"/>
    </row>
    <row r="10" spans="1:33" ht="18.75" customHeight="1" outlineLevel="1">
      <c r="A10" s="64"/>
      <c r="B10" s="128" t="str">
        <f>IF(Annahmen!B6="","",Annahmen!B6)</f>
        <v>1.</v>
      </c>
      <c r="C10" s="102" t="str">
        <f>IF(Annahmen!C6="","","Bereich: " &amp;Annahmen!C6)</f>
        <v>Bereich: Produktion</v>
      </c>
      <c r="D10" s="84"/>
      <c r="E10" s="11" t="s">
        <v>123</v>
      </c>
      <c r="F10" s="72" t="s">
        <v>189</v>
      </c>
      <c r="G10" s="69"/>
      <c r="H10" s="64"/>
      <c r="I10" s="64"/>
      <c r="J10" s="64"/>
      <c r="K10" s="64"/>
      <c r="L10" s="64"/>
      <c r="M10" s="64"/>
      <c r="N10" s="64"/>
      <c r="O10" s="64"/>
      <c r="P10" s="64"/>
      <c r="Q10" s="64"/>
      <c r="R10" s="64"/>
      <c r="S10" s="64"/>
      <c r="T10" s="64"/>
      <c r="U10" s="64"/>
      <c r="V10" s="64"/>
      <c r="W10" s="64"/>
      <c r="X10" s="64"/>
      <c r="Y10" s="64"/>
      <c r="Z10" s="64"/>
      <c r="AA10" s="64"/>
      <c r="AB10" s="64"/>
      <c r="AC10" s="64"/>
      <c r="AD10" s="64"/>
      <c r="AE10" s="64"/>
      <c r="AF10" s="64"/>
      <c r="AG10" s="64"/>
    </row>
    <row r="11" spans="1:33" ht="18.75" customHeight="1" outlineLevel="1">
      <c r="A11" s="64"/>
      <c r="B11" s="64"/>
      <c r="C11" s="38" t="str">
        <f>IF(Annahmen!C7="","",Annahmen!C7)</f>
        <v>Max Mustermann</v>
      </c>
      <c r="D11" s="52" t="s">
        <v>111</v>
      </c>
      <c r="E11" s="120">
        <v>1</v>
      </c>
      <c r="F11" s="70" t="str">
        <f>IF(E11=1,"  Detailiert",IF(E11=2,"  Pauschaliert","  Keine"))</f>
        <v xml:space="preserve">  Detailiert</v>
      </c>
      <c r="G11" s="71"/>
      <c r="H11" s="64"/>
      <c r="I11" s="64"/>
      <c r="J11" s="81">
        <v>1</v>
      </c>
      <c r="K11" s="81">
        <v>1</v>
      </c>
      <c r="L11" s="81">
        <v>1</v>
      </c>
      <c r="M11" s="81">
        <v>1</v>
      </c>
      <c r="N11" s="81">
        <v>1</v>
      </c>
      <c r="O11" s="81">
        <v>1</v>
      </c>
      <c r="P11" s="81">
        <v>1</v>
      </c>
      <c r="Q11" s="81">
        <v>1</v>
      </c>
      <c r="R11" s="81">
        <v>1</v>
      </c>
      <c r="S11" s="81">
        <v>1</v>
      </c>
      <c r="T11" s="81">
        <v>1</v>
      </c>
      <c r="U11" s="81">
        <v>1</v>
      </c>
      <c r="V11" s="81">
        <v>1</v>
      </c>
      <c r="W11" s="81">
        <v>1</v>
      </c>
      <c r="X11" s="81">
        <v>1</v>
      </c>
      <c r="Y11" s="81">
        <v>1</v>
      </c>
      <c r="Z11" s="81">
        <v>1</v>
      </c>
      <c r="AA11" s="81">
        <v>1</v>
      </c>
      <c r="AB11" s="81">
        <v>1</v>
      </c>
      <c r="AC11" s="81">
        <v>1</v>
      </c>
      <c r="AD11" s="81">
        <v>1</v>
      </c>
      <c r="AE11" s="81">
        <v>1</v>
      </c>
      <c r="AF11" s="81">
        <v>1</v>
      </c>
      <c r="AG11" s="81">
        <v>1</v>
      </c>
    </row>
    <row r="12" spans="1:33" ht="18.75" customHeight="1" outlineLevel="1">
      <c r="A12" s="64"/>
      <c r="B12" s="64"/>
      <c r="C12" s="38" t="str">
        <f>IF(Annahmen!C8="","",Annahmen!C8)</f>
        <v>Erna Packmeister</v>
      </c>
      <c r="D12" s="52" t="s">
        <v>111</v>
      </c>
      <c r="E12" s="120">
        <v>1</v>
      </c>
      <c r="F12" s="70" t="str">
        <f>IF(E12=1,"  Detailiert",IF(E12=2,"  Pauschaliert","  Keine"))</f>
        <v xml:space="preserve">  Detailiert</v>
      </c>
      <c r="G12" s="71"/>
      <c r="H12" s="64"/>
      <c r="I12" s="64"/>
      <c r="J12" s="81">
        <v>1</v>
      </c>
      <c r="K12" s="81">
        <v>1</v>
      </c>
      <c r="L12" s="81">
        <v>1</v>
      </c>
      <c r="M12" s="81">
        <v>1</v>
      </c>
      <c r="N12" s="81">
        <v>1</v>
      </c>
      <c r="O12" s="81">
        <v>1</v>
      </c>
      <c r="P12" s="81">
        <v>1</v>
      </c>
      <c r="Q12" s="81">
        <v>1</v>
      </c>
      <c r="R12" s="81">
        <v>1</v>
      </c>
      <c r="S12" s="81">
        <v>1</v>
      </c>
      <c r="T12" s="81">
        <v>1</v>
      </c>
      <c r="U12" s="81">
        <v>1</v>
      </c>
      <c r="V12" s="81">
        <v>1</v>
      </c>
      <c r="W12" s="81">
        <v>1</v>
      </c>
      <c r="X12" s="81">
        <v>1</v>
      </c>
      <c r="Y12" s="81">
        <v>1</v>
      </c>
      <c r="Z12" s="81">
        <v>1</v>
      </c>
      <c r="AA12" s="81">
        <v>1</v>
      </c>
      <c r="AB12" s="81">
        <v>1</v>
      </c>
      <c r="AC12" s="81">
        <v>1</v>
      </c>
      <c r="AD12" s="81">
        <v>1</v>
      </c>
      <c r="AE12" s="81">
        <v>1</v>
      </c>
      <c r="AF12" s="81">
        <v>1</v>
      </c>
      <c r="AG12" s="81">
        <v>1</v>
      </c>
    </row>
    <row r="13" spans="1:33" ht="18.75" customHeight="1" outlineLevel="1">
      <c r="A13" s="64"/>
      <c r="B13" s="64"/>
      <c r="C13" s="38" t="str">
        <f>IF(Annahmen!C9="","",Annahmen!C9)</f>
        <v>Freddy Fuhrmann</v>
      </c>
      <c r="D13" s="52" t="s">
        <v>111</v>
      </c>
      <c r="E13" s="120">
        <v>1</v>
      </c>
      <c r="F13" s="70" t="str">
        <f>IF(E13=1,"  Detailiert",IF(E13=2,"  Pauschaliert","  Keine"))</f>
        <v xml:space="preserve">  Detailiert</v>
      </c>
      <c r="G13" s="71"/>
      <c r="H13" s="64"/>
      <c r="I13" s="64"/>
      <c r="J13" s="81">
        <v>1</v>
      </c>
      <c r="K13" s="81">
        <v>1</v>
      </c>
      <c r="L13" s="81">
        <v>1</v>
      </c>
      <c r="M13" s="81">
        <v>1</v>
      </c>
      <c r="N13" s="81">
        <v>1</v>
      </c>
      <c r="O13" s="81">
        <v>1</v>
      </c>
      <c r="P13" s="81">
        <v>1</v>
      </c>
      <c r="Q13" s="81">
        <v>1</v>
      </c>
      <c r="R13" s="81">
        <v>1</v>
      </c>
      <c r="S13" s="81">
        <v>1</v>
      </c>
      <c r="T13" s="81">
        <v>1</v>
      </c>
      <c r="U13" s="81">
        <v>1</v>
      </c>
      <c r="V13" s="81">
        <v>1</v>
      </c>
      <c r="W13" s="81">
        <v>1</v>
      </c>
      <c r="X13" s="81">
        <v>1</v>
      </c>
      <c r="Y13" s="81">
        <v>1</v>
      </c>
      <c r="Z13" s="81">
        <v>1</v>
      </c>
      <c r="AA13" s="81">
        <v>1</v>
      </c>
      <c r="AB13" s="81">
        <v>1</v>
      </c>
      <c r="AC13" s="81">
        <v>1</v>
      </c>
      <c r="AD13" s="81">
        <v>1</v>
      </c>
      <c r="AE13" s="81">
        <v>1</v>
      </c>
      <c r="AF13" s="81">
        <v>1</v>
      </c>
      <c r="AG13" s="81">
        <v>1</v>
      </c>
    </row>
    <row r="14" spans="1:33" ht="18.75" customHeight="1" outlineLevel="1">
      <c r="A14" s="64"/>
      <c r="B14" s="64"/>
      <c r="C14" s="38" t="str">
        <f>IF(Annahmen!C10="","",Annahmen!C10)</f>
        <v>Lackierer</v>
      </c>
      <c r="D14" s="52" t="s">
        <v>111</v>
      </c>
      <c r="E14" s="120">
        <v>1</v>
      </c>
      <c r="F14" s="70" t="str">
        <f>IF(E14=1,"  Detailiert",IF(E14=2,"  Pauschaliert","  Keine"))</f>
        <v xml:space="preserve">  Detailiert</v>
      </c>
      <c r="G14" s="71"/>
      <c r="H14" s="64"/>
      <c r="I14" s="64"/>
      <c r="J14" s="81">
        <v>3</v>
      </c>
      <c r="K14" s="81">
        <v>3</v>
      </c>
      <c r="L14" s="81">
        <v>3</v>
      </c>
      <c r="M14" s="81">
        <v>3</v>
      </c>
      <c r="N14" s="81">
        <v>3</v>
      </c>
      <c r="O14" s="81">
        <v>3</v>
      </c>
      <c r="P14" s="81">
        <v>3</v>
      </c>
      <c r="Q14" s="81">
        <v>3</v>
      </c>
      <c r="R14" s="81">
        <v>3</v>
      </c>
      <c r="S14" s="81">
        <v>3</v>
      </c>
      <c r="T14" s="81">
        <v>3</v>
      </c>
      <c r="U14" s="81">
        <v>3</v>
      </c>
      <c r="V14" s="81">
        <v>3</v>
      </c>
      <c r="W14" s="81">
        <v>3</v>
      </c>
      <c r="X14" s="81">
        <v>3</v>
      </c>
      <c r="Y14" s="81">
        <v>3</v>
      </c>
      <c r="Z14" s="81">
        <v>3</v>
      </c>
      <c r="AA14" s="81">
        <v>3</v>
      </c>
      <c r="AB14" s="81">
        <v>3</v>
      </c>
      <c r="AC14" s="81">
        <v>3</v>
      </c>
      <c r="AD14" s="81">
        <v>3</v>
      </c>
      <c r="AE14" s="81">
        <v>3</v>
      </c>
      <c r="AF14" s="81">
        <v>3</v>
      </c>
      <c r="AG14" s="81">
        <v>3</v>
      </c>
    </row>
    <row r="15" spans="1:33" ht="18.75" customHeight="1" outlineLevel="1">
      <c r="A15" s="64"/>
      <c r="B15" s="64"/>
      <c r="C15" s="54" t="s">
        <v>204</v>
      </c>
      <c r="D15" s="8"/>
      <c r="E15" s="36"/>
      <c r="F15" s="36"/>
      <c r="G15" s="36"/>
      <c r="H15" s="36"/>
      <c r="I15" s="45"/>
      <c r="J15" s="65">
        <f t="shared" ref="J15:AG15" si="0">SUM(J11:J14)*J$5</f>
        <v>6</v>
      </c>
      <c r="K15" s="65">
        <f t="shared" si="0"/>
        <v>6</v>
      </c>
      <c r="L15" s="65">
        <f t="shared" si="0"/>
        <v>6</v>
      </c>
      <c r="M15" s="65">
        <f t="shared" si="0"/>
        <v>6</v>
      </c>
      <c r="N15" s="65">
        <f t="shared" si="0"/>
        <v>6</v>
      </c>
      <c r="O15" s="65">
        <f t="shared" si="0"/>
        <v>6</v>
      </c>
      <c r="P15" s="65">
        <f t="shared" si="0"/>
        <v>6</v>
      </c>
      <c r="Q15" s="65">
        <f t="shared" si="0"/>
        <v>6</v>
      </c>
      <c r="R15" s="65">
        <f t="shared" si="0"/>
        <v>6</v>
      </c>
      <c r="S15" s="65">
        <f t="shared" si="0"/>
        <v>6</v>
      </c>
      <c r="T15" s="65">
        <f t="shared" si="0"/>
        <v>6</v>
      </c>
      <c r="U15" s="65">
        <f t="shared" si="0"/>
        <v>6</v>
      </c>
      <c r="V15" s="65">
        <f t="shared" si="0"/>
        <v>6</v>
      </c>
      <c r="W15" s="65">
        <f t="shared" si="0"/>
        <v>6</v>
      </c>
      <c r="X15" s="65">
        <f t="shared" si="0"/>
        <v>6</v>
      </c>
      <c r="Y15" s="65">
        <f t="shared" si="0"/>
        <v>6</v>
      </c>
      <c r="Z15" s="65">
        <f t="shared" si="0"/>
        <v>6</v>
      </c>
      <c r="AA15" s="65">
        <f t="shared" si="0"/>
        <v>6</v>
      </c>
      <c r="AB15" s="65">
        <f t="shared" si="0"/>
        <v>6</v>
      </c>
      <c r="AC15" s="65">
        <f t="shared" si="0"/>
        <v>6</v>
      </c>
      <c r="AD15" s="65">
        <f t="shared" si="0"/>
        <v>6</v>
      </c>
      <c r="AE15" s="65">
        <f t="shared" si="0"/>
        <v>6</v>
      </c>
      <c r="AF15" s="65">
        <f t="shared" si="0"/>
        <v>6</v>
      </c>
      <c r="AG15" s="65">
        <f t="shared" si="0"/>
        <v>6</v>
      </c>
    </row>
    <row r="16" spans="1:33" ht="18.75" customHeight="1">
      <c r="A16" s="64"/>
      <c r="B16" s="64"/>
      <c r="C16" s="64"/>
      <c r="D16" s="64"/>
      <c r="E16" s="64"/>
      <c r="F16" s="64"/>
      <c r="G16" s="64"/>
      <c r="H16" s="64"/>
      <c r="I16" s="64"/>
      <c r="J16" s="64"/>
      <c r="K16" s="64"/>
      <c r="L16" s="64"/>
      <c r="M16" s="79"/>
      <c r="N16" s="79"/>
      <c r="O16" s="79"/>
      <c r="P16" s="79"/>
      <c r="Q16" s="79"/>
      <c r="R16" s="79"/>
      <c r="S16" s="79"/>
      <c r="T16" s="79"/>
      <c r="U16" s="79"/>
      <c r="V16" s="79"/>
      <c r="W16" s="79"/>
      <c r="X16" s="79"/>
      <c r="Y16" s="79"/>
      <c r="Z16" s="79"/>
      <c r="AA16" s="79"/>
      <c r="AB16" s="79"/>
      <c r="AC16" s="79"/>
      <c r="AD16" s="79"/>
      <c r="AE16" s="79"/>
      <c r="AF16" s="79"/>
      <c r="AG16" s="79"/>
    </row>
    <row r="17" spans="1:33" ht="25.5" customHeight="1" thickBot="1">
      <c r="A17" s="99"/>
      <c r="B17" s="109"/>
      <c r="C17" s="99" t="s">
        <v>166</v>
      </c>
      <c r="D17" s="99"/>
      <c r="E17" s="99"/>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row>
    <row r="18" spans="1:33" ht="18.75" customHeight="1" outlineLevel="1">
      <c r="A18" s="64"/>
      <c r="B18" s="128" t="str">
        <f>B10</f>
        <v>1.</v>
      </c>
      <c r="C18" s="127" t="str">
        <f>C10</f>
        <v>Bereich: Produktion</v>
      </c>
      <c r="D18" s="8"/>
      <c r="E18" s="64"/>
      <c r="F18" s="79"/>
      <c r="G18" s="79"/>
      <c r="H18" s="64"/>
      <c r="I18" s="64"/>
      <c r="J18" s="64"/>
      <c r="K18" s="64"/>
      <c r="L18" s="64"/>
      <c r="M18" s="79"/>
      <c r="N18" s="79"/>
      <c r="O18" s="79"/>
      <c r="P18" s="79"/>
      <c r="Q18" s="79"/>
      <c r="R18" s="79"/>
      <c r="S18" s="79"/>
      <c r="T18" s="79"/>
      <c r="U18" s="79"/>
      <c r="V18" s="79"/>
      <c r="W18" s="79"/>
      <c r="X18" s="79"/>
      <c r="Y18" s="79"/>
      <c r="Z18" s="79"/>
      <c r="AA18" s="79"/>
      <c r="AB18" s="79"/>
      <c r="AC18" s="79"/>
      <c r="AD18" s="79"/>
      <c r="AE18" s="79"/>
      <c r="AF18" s="79"/>
      <c r="AG18" s="79"/>
    </row>
    <row r="19" spans="1:33" ht="18.75" customHeight="1" outlineLevel="1">
      <c r="A19" s="64"/>
      <c r="B19" s="64"/>
      <c r="C19" s="38" t="str">
        <f>C11</f>
        <v>Max Mustermann</v>
      </c>
      <c r="D19" s="8" t="str">
        <f>Currency_Unit</f>
        <v>EUR</v>
      </c>
      <c r="E19" s="64"/>
      <c r="F19" s="79"/>
      <c r="G19" s="79"/>
      <c r="H19" s="64"/>
      <c r="I19" s="64"/>
      <c r="J19" s="111">
        <f>LOOKUP(J$6,Annahmen!$H$6:$J$6,Annahmen!$H7:$J7)/Monate_Jahr*J$5</f>
        <v>4000</v>
      </c>
      <c r="K19" s="111">
        <f>LOOKUP(K$6,Annahmen!$H$6:$J$6,Annahmen!$H7:$J7)/Monate_Jahr*K$5</f>
        <v>4000</v>
      </c>
      <c r="L19" s="111">
        <f>LOOKUP(L$6,Annahmen!$H$6:$J$6,Annahmen!$H7:$J7)/Monate_Jahr*L$5</f>
        <v>4000</v>
      </c>
      <c r="M19" s="111">
        <f>LOOKUP(M$6,Annahmen!$H$6:$J$6,Annahmen!$H7:$J7)/Monate_Jahr*M$5</f>
        <v>4000</v>
      </c>
      <c r="N19" s="111">
        <f>LOOKUP(N$6,Annahmen!$H$6:$J$6,Annahmen!$H7:$J7)/Monate_Jahr*N$5</f>
        <v>4000</v>
      </c>
      <c r="O19" s="111">
        <f>LOOKUP(O$6,Annahmen!$H$6:$J$6,Annahmen!$H7:$J7)/Monate_Jahr*O$5</f>
        <v>4000</v>
      </c>
      <c r="P19" s="111">
        <f>LOOKUP(P$6,Annahmen!$H$6:$J$6,Annahmen!$H7:$J7)/Monate_Jahr*P$5</f>
        <v>4000</v>
      </c>
      <c r="Q19" s="111">
        <f>LOOKUP(Q$6,Annahmen!$H$6:$J$6,Annahmen!$H7:$J7)/Monate_Jahr*Q$5</f>
        <v>4000</v>
      </c>
      <c r="R19" s="111">
        <f>LOOKUP(R$6,Annahmen!$H$6:$J$6,Annahmen!$H7:$J7)/Monate_Jahr*R$5</f>
        <v>4000</v>
      </c>
      <c r="S19" s="111">
        <f>LOOKUP(S$6,Annahmen!$H$6:$J$6,Annahmen!$H7:$J7)/Monate_Jahr*S$5</f>
        <v>4000</v>
      </c>
      <c r="T19" s="111">
        <f>LOOKUP(T$6,Annahmen!$H$6:$J$6,Annahmen!$H7:$J7)/Monate_Jahr*T$5</f>
        <v>4000</v>
      </c>
      <c r="U19" s="111">
        <f>LOOKUP(U$6,Annahmen!$H$6:$J$6,Annahmen!$H7:$J7)/Monate_Jahr*U$5</f>
        <v>4000</v>
      </c>
      <c r="V19" s="111">
        <f>LOOKUP(V$6,Annahmen!$H$6:$J$6,Annahmen!$H7:$J7)/Monate_Jahr*V$5</f>
        <v>4000</v>
      </c>
      <c r="W19" s="111">
        <f>LOOKUP(W$6,Annahmen!$H$6:$J$6,Annahmen!$H7:$J7)/Monate_Jahr*W$5</f>
        <v>4000</v>
      </c>
      <c r="X19" s="111">
        <f>LOOKUP(X$6,Annahmen!$H$6:$J$6,Annahmen!$H7:$J7)/Monate_Jahr*X$5</f>
        <v>4000</v>
      </c>
      <c r="Y19" s="111">
        <f>LOOKUP(Y$6,Annahmen!$H$6:$J$6,Annahmen!$H7:$J7)/Monate_Jahr*Y$5</f>
        <v>4000</v>
      </c>
      <c r="Z19" s="111">
        <f>LOOKUP(Z$6,Annahmen!$H$6:$J$6,Annahmen!$H7:$J7)/Monate_Jahr*Z$5</f>
        <v>4000</v>
      </c>
      <c r="AA19" s="111">
        <f>LOOKUP(AA$6,Annahmen!$H$6:$J$6,Annahmen!$H7:$J7)/Monate_Jahr*AA$5</f>
        <v>4000</v>
      </c>
      <c r="AB19" s="111">
        <f>LOOKUP(AB$6,Annahmen!$H$6:$J$6,Annahmen!$H7:$J7)/Monate_Jahr*AB$5</f>
        <v>4000</v>
      </c>
      <c r="AC19" s="111">
        <f>LOOKUP(AC$6,Annahmen!$H$6:$J$6,Annahmen!$H7:$J7)/Monate_Jahr*AC$5</f>
        <v>4000</v>
      </c>
      <c r="AD19" s="111">
        <f>LOOKUP(AD$6,Annahmen!$H$6:$J$6,Annahmen!$H7:$J7)/Monate_Jahr*AD$5</f>
        <v>4000</v>
      </c>
      <c r="AE19" s="111">
        <f>LOOKUP(AE$6,Annahmen!$H$6:$J$6,Annahmen!$H7:$J7)/Monate_Jahr*AE$5</f>
        <v>4000</v>
      </c>
      <c r="AF19" s="111">
        <f>LOOKUP(AF$6,Annahmen!$H$6:$J$6,Annahmen!$H7:$J7)/Monate_Jahr*AF$5</f>
        <v>4000</v>
      </c>
      <c r="AG19" s="111">
        <f>LOOKUP(AG$6,Annahmen!$H$6:$J$6,Annahmen!$H7:$J7)/Monate_Jahr*AG$5</f>
        <v>4000</v>
      </c>
    </row>
    <row r="20" spans="1:33" ht="18.75" customHeight="1" outlineLevel="1">
      <c r="A20" s="64"/>
      <c r="B20" s="64"/>
      <c r="C20" s="38" t="str">
        <f>C12</f>
        <v>Erna Packmeister</v>
      </c>
      <c r="D20" s="8" t="str">
        <f>Currency_Unit</f>
        <v>EUR</v>
      </c>
      <c r="E20" s="64"/>
      <c r="F20" s="79"/>
      <c r="G20" s="79"/>
      <c r="H20" s="64"/>
      <c r="I20" s="64"/>
      <c r="J20" s="111">
        <f>LOOKUP(J$6,Annahmen!$H$6:$J$6,Annahmen!$H8:$J8)/Monate_Jahr*J$5</f>
        <v>3000</v>
      </c>
      <c r="K20" s="111">
        <f>LOOKUP(K$6,Annahmen!$H$6:$J$6,Annahmen!$H8:$J8)/Monate_Jahr*K$5</f>
        <v>3000</v>
      </c>
      <c r="L20" s="111">
        <f>LOOKUP(L$6,Annahmen!$H$6:$J$6,Annahmen!$H8:$J8)/Monate_Jahr*L$5</f>
        <v>3000</v>
      </c>
      <c r="M20" s="111">
        <f>LOOKUP(M$6,Annahmen!$H$6:$J$6,Annahmen!$H8:$J8)/Monate_Jahr*M$5</f>
        <v>3000</v>
      </c>
      <c r="N20" s="111">
        <f>LOOKUP(N$6,Annahmen!$H$6:$J$6,Annahmen!$H8:$J8)/Monate_Jahr*N$5</f>
        <v>3000</v>
      </c>
      <c r="O20" s="111">
        <f>LOOKUP(O$6,Annahmen!$H$6:$J$6,Annahmen!$H8:$J8)/Monate_Jahr*O$5</f>
        <v>3000</v>
      </c>
      <c r="P20" s="111">
        <f>LOOKUP(P$6,Annahmen!$H$6:$J$6,Annahmen!$H8:$J8)/Monate_Jahr*P$5</f>
        <v>3000</v>
      </c>
      <c r="Q20" s="111">
        <f>LOOKUP(Q$6,Annahmen!$H$6:$J$6,Annahmen!$H8:$J8)/Monate_Jahr*Q$5</f>
        <v>3000</v>
      </c>
      <c r="R20" s="111">
        <f>LOOKUP(R$6,Annahmen!$H$6:$J$6,Annahmen!$H8:$J8)/Monate_Jahr*R$5</f>
        <v>3000</v>
      </c>
      <c r="S20" s="111">
        <f>LOOKUP(S$6,Annahmen!$H$6:$J$6,Annahmen!$H8:$J8)/Monate_Jahr*S$5</f>
        <v>3000</v>
      </c>
      <c r="T20" s="111">
        <f>LOOKUP(T$6,Annahmen!$H$6:$J$6,Annahmen!$H8:$J8)/Monate_Jahr*T$5</f>
        <v>3000</v>
      </c>
      <c r="U20" s="111">
        <f>LOOKUP(U$6,Annahmen!$H$6:$J$6,Annahmen!$H8:$J8)/Monate_Jahr*U$5</f>
        <v>3000</v>
      </c>
      <c r="V20" s="111">
        <f>LOOKUP(V$6,Annahmen!$H$6:$J$6,Annahmen!$H8:$J8)/Monate_Jahr*V$5</f>
        <v>3000</v>
      </c>
      <c r="W20" s="111">
        <f>LOOKUP(W$6,Annahmen!$H$6:$J$6,Annahmen!$H8:$J8)/Monate_Jahr*W$5</f>
        <v>3000</v>
      </c>
      <c r="X20" s="111">
        <f>LOOKUP(X$6,Annahmen!$H$6:$J$6,Annahmen!$H8:$J8)/Monate_Jahr*X$5</f>
        <v>3000</v>
      </c>
      <c r="Y20" s="111">
        <f>LOOKUP(Y$6,Annahmen!$H$6:$J$6,Annahmen!$H8:$J8)/Monate_Jahr*Y$5</f>
        <v>3000</v>
      </c>
      <c r="Z20" s="111">
        <f>LOOKUP(Z$6,Annahmen!$H$6:$J$6,Annahmen!$H8:$J8)/Monate_Jahr*Z$5</f>
        <v>3000</v>
      </c>
      <c r="AA20" s="111">
        <f>LOOKUP(AA$6,Annahmen!$H$6:$J$6,Annahmen!$H8:$J8)/Monate_Jahr*AA$5</f>
        <v>3000</v>
      </c>
      <c r="AB20" s="111">
        <f>LOOKUP(AB$6,Annahmen!$H$6:$J$6,Annahmen!$H8:$J8)/Monate_Jahr*AB$5</f>
        <v>3000</v>
      </c>
      <c r="AC20" s="111">
        <f>LOOKUP(AC$6,Annahmen!$H$6:$J$6,Annahmen!$H8:$J8)/Monate_Jahr*AC$5</f>
        <v>3000</v>
      </c>
      <c r="AD20" s="111">
        <f>LOOKUP(AD$6,Annahmen!$H$6:$J$6,Annahmen!$H8:$J8)/Monate_Jahr*AD$5</f>
        <v>3000</v>
      </c>
      <c r="AE20" s="111">
        <f>LOOKUP(AE$6,Annahmen!$H$6:$J$6,Annahmen!$H8:$J8)/Monate_Jahr*AE$5</f>
        <v>3000</v>
      </c>
      <c r="AF20" s="111">
        <f>LOOKUP(AF$6,Annahmen!$H$6:$J$6,Annahmen!$H8:$J8)/Monate_Jahr*AF$5</f>
        <v>3000</v>
      </c>
      <c r="AG20" s="111">
        <f>LOOKUP(AG$6,Annahmen!$H$6:$J$6,Annahmen!$H8:$J8)/Monate_Jahr*AG$5</f>
        <v>3000</v>
      </c>
    </row>
    <row r="21" spans="1:33" ht="18.75" customHeight="1" outlineLevel="1">
      <c r="A21" s="64"/>
      <c r="B21" s="64"/>
      <c r="C21" s="38" t="str">
        <f>C13</f>
        <v>Freddy Fuhrmann</v>
      </c>
      <c r="D21" s="8" t="str">
        <f>Currency_Unit</f>
        <v>EUR</v>
      </c>
      <c r="E21" s="64"/>
      <c r="F21" s="79"/>
      <c r="G21" s="79"/>
      <c r="H21" s="64"/>
      <c r="I21" s="64"/>
      <c r="J21" s="111">
        <f>LOOKUP(J$6,Annahmen!$H$6:$J$6,Annahmen!$H9:$J9)/Monate_Jahr*J$5</f>
        <v>7000</v>
      </c>
      <c r="K21" s="111">
        <f>LOOKUP(K$6,Annahmen!$H$6:$J$6,Annahmen!$H9:$J9)/Monate_Jahr*K$5</f>
        <v>7000</v>
      </c>
      <c r="L21" s="111">
        <f>LOOKUP(L$6,Annahmen!$H$6:$J$6,Annahmen!$H9:$J9)/Monate_Jahr*L$5</f>
        <v>7000</v>
      </c>
      <c r="M21" s="111">
        <f>LOOKUP(M$6,Annahmen!$H$6:$J$6,Annahmen!$H9:$J9)/Monate_Jahr*M$5</f>
        <v>7000</v>
      </c>
      <c r="N21" s="111">
        <f>LOOKUP(N$6,Annahmen!$H$6:$J$6,Annahmen!$H9:$J9)/Monate_Jahr*N$5</f>
        <v>7000</v>
      </c>
      <c r="O21" s="111">
        <f>LOOKUP(O$6,Annahmen!$H$6:$J$6,Annahmen!$H9:$J9)/Monate_Jahr*O$5</f>
        <v>7000</v>
      </c>
      <c r="P21" s="111">
        <f>LOOKUP(P$6,Annahmen!$H$6:$J$6,Annahmen!$H9:$J9)/Monate_Jahr*P$5</f>
        <v>7000</v>
      </c>
      <c r="Q21" s="111">
        <f>LOOKUP(Q$6,Annahmen!$H$6:$J$6,Annahmen!$H9:$J9)/Monate_Jahr*Q$5</f>
        <v>7000</v>
      </c>
      <c r="R21" s="111">
        <f>LOOKUP(R$6,Annahmen!$H$6:$J$6,Annahmen!$H9:$J9)/Monate_Jahr*R$5</f>
        <v>7000</v>
      </c>
      <c r="S21" s="111">
        <f>LOOKUP(S$6,Annahmen!$H$6:$J$6,Annahmen!$H9:$J9)/Monate_Jahr*S$5</f>
        <v>7000</v>
      </c>
      <c r="T21" s="111">
        <f>LOOKUP(T$6,Annahmen!$H$6:$J$6,Annahmen!$H9:$J9)/Monate_Jahr*T$5</f>
        <v>7000</v>
      </c>
      <c r="U21" s="111">
        <f>LOOKUP(U$6,Annahmen!$H$6:$J$6,Annahmen!$H9:$J9)/Monate_Jahr*U$5</f>
        <v>7000</v>
      </c>
      <c r="V21" s="111">
        <f>LOOKUP(V$6,Annahmen!$H$6:$J$6,Annahmen!$H9:$J9)/Monate_Jahr*V$5</f>
        <v>7104.9999999999991</v>
      </c>
      <c r="W21" s="111">
        <f>LOOKUP(W$6,Annahmen!$H$6:$J$6,Annahmen!$H9:$J9)/Monate_Jahr*W$5</f>
        <v>7104.9999999999991</v>
      </c>
      <c r="X21" s="111">
        <f>LOOKUP(X$6,Annahmen!$H$6:$J$6,Annahmen!$H9:$J9)/Monate_Jahr*X$5</f>
        <v>7104.9999999999991</v>
      </c>
      <c r="Y21" s="111">
        <f>LOOKUP(Y$6,Annahmen!$H$6:$J$6,Annahmen!$H9:$J9)/Monate_Jahr*Y$5</f>
        <v>7104.9999999999991</v>
      </c>
      <c r="Z21" s="111">
        <f>LOOKUP(Z$6,Annahmen!$H$6:$J$6,Annahmen!$H9:$J9)/Monate_Jahr*Z$5</f>
        <v>7104.9999999999991</v>
      </c>
      <c r="AA21" s="111">
        <f>LOOKUP(AA$6,Annahmen!$H$6:$J$6,Annahmen!$H9:$J9)/Monate_Jahr*AA$5</f>
        <v>7104.9999999999991</v>
      </c>
      <c r="AB21" s="111">
        <f>LOOKUP(AB$6,Annahmen!$H$6:$J$6,Annahmen!$H9:$J9)/Monate_Jahr*AB$5</f>
        <v>7104.9999999999991</v>
      </c>
      <c r="AC21" s="111">
        <f>LOOKUP(AC$6,Annahmen!$H$6:$J$6,Annahmen!$H9:$J9)/Monate_Jahr*AC$5</f>
        <v>7104.9999999999991</v>
      </c>
      <c r="AD21" s="111">
        <f>LOOKUP(AD$6,Annahmen!$H$6:$J$6,Annahmen!$H9:$J9)/Monate_Jahr*AD$5</f>
        <v>7104.9999999999991</v>
      </c>
      <c r="AE21" s="111">
        <f>LOOKUP(AE$6,Annahmen!$H$6:$J$6,Annahmen!$H9:$J9)/Monate_Jahr*AE$5</f>
        <v>7104.9999999999991</v>
      </c>
      <c r="AF21" s="111">
        <f>LOOKUP(AF$6,Annahmen!$H$6:$J$6,Annahmen!$H9:$J9)/Monate_Jahr*AF$5</f>
        <v>7104.9999999999991</v>
      </c>
      <c r="AG21" s="111">
        <f>LOOKUP(AG$6,Annahmen!$H$6:$J$6,Annahmen!$H9:$J9)/Monate_Jahr*AG$5</f>
        <v>7104.9999999999991</v>
      </c>
    </row>
    <row r="22" spans="1:33" ht="18.75" customHeight="1" outlineLevel="1">
      <c r="A22" s="64"/>
      <c r="B22" s="64"/>
      <c r="C22" s="38" t="str">
        <f>C14</f>
        <v>Lackierer</v>
      </c>
      <c r="D22" s="8" t="str">
        <f>Currency_Unit</f>
        <v>EUR</v>
      </c>
      <c r="E22" s="64"/>
      <c r="F22" s="79"/>
      <c r="G22" s="79"/>
      <c r="H22" s="64"/>
      <c r="I22" s="64"/>
      <c r="J22" s="111">
        <f>LOOKUP(J$6,Annahmen!$H$6:$J$6,Annahmen!$H10:$J10)/Monate_Jahr*J$5</f>
        <v>2500</v>
      </c>
      <c r="K22" s="111">
        <f>LOOKUP(K$6,Annahmen!$H$6:$J$6,Annahmen!$H10:$J10)/Monate_Jahr*K$5</f>
        <v>2500</v>
      </c>
      <c r="L22" s="111">
        <f>LOOKUP(L$6,Annahmen!$H$6:$J$6,Annahmen!$H10:$J10)/Monate_Jahr*L$5</f>
        <v>2500</v>
      </c>
      <c r="M22" s="111">
        <f>LOOKUP(M$6,Annahmen!$H$6:$J$6,Annahmen!$H10:$J10)/Monate_Jahr*M$5</f>
        <v>2500</v>
      </c>
      <c r="N22" s="111">
        <f>LOOKUP(N$6,Annahmen!$H$6:$J$6,Annahmen!$H10:$J10)/Monate_Jahr*N$5</f>
        <v>2500</v>
      </c>
      <c r="O22" s="111">
        <f>LOOKUP(O$6,Annahmen!$H$6:$J$6,Annahmen!$H10:$J10)/Monate_Jahr*O$5</f>
        <v>2500</v>
      </c>
      <c r="P22" s="111">
        <f>LOOKUP(P$6,Annahmen!$H$6:$J$6,Annahmen!$H10:$J10)/Monate_Jahr*P$5</f>
        <v>2500</v>
      </c>
      <c r="Q22" s="111">
        <f>LOOKUP(Q$6,Annahmen!$H$6:$J$6,Annahmen!$H10:$J10)/Monate_Jahr*Q$5</f>
        <v>2500</v>
      </c>
      <c r="R22" s="111">
        <f>LOOKUP(R$6,Annahmen!$H$6:$J$6,Annahmen!$H10:$J10)/Monate_Jahr*R$5</f>
        <v>2500</v>
      </c>
      <c r="S22" s="111">
        <f>LOOKUP(S$6,Annahmen!$H$6:$J$6,Annahmen!$H10:$J10)/Monate_Jahr*S$5</f>
        <v>2500</v>
      </c>
      <c r="T22" s="111">
        <f>LOOKUP(T$6,Annahmen!$H$6:$J$6,Annahmen!$H10:$J10)/Monate_Jahr*T$5</f>
        <v>2500</v>
      </c>
      <c r="U22" s="111">
        <f>LOOKUP(U$6,Annahmen!$H$6:$J$6,Annahmen!$H10:$J10)/Monate_Jahr*U$5</f>
        <v>2500</v>
      </c>
      <c r="V22" s="111">
        <f>LOOKUP(V$6,Annahmen!$H$6:$J$6,Annahmen!$H10:$J10)/Monate_Jahr*V$5</f>
        <v>2500</v>
      </c>
      <c r="W22" s="111">
        <f>LOOKUP(W$6,Annahmen!$H$6:$J$6,Annahmen!$H10:$J10)/Monate_Jahr*W$5</f>
        <v>2500</v>
      </c>
      <c r="X22" s="111">
        <f>LOOKUP(X$6,Annahmen!$H$6:$J$6,Annahmen!$H10:$J10)/Monate_Jahr*X$5</f>
        <v>2500</v>
      </c>
      <c r="Y22" s="111">
        <f>LOOKUP(Y$6,Annahmen!$H$6:$J$6,Annahmen!$H10:$J10)/Monate_Jahr*Y$5</f>
        <v>2500</v>
      </c>
      <c r="Z22" s="111">
        <f>LOOKUP(Z$6,Annahmen!$H$6:$J$6,Annahmen!$H10:$J10)/Monate_Jahr*Z$5</f>
        <v>2500</v>
      </c>
      <c r="AA22" s="111">
        <f>LOOKUP(AA$6,Annahmen!$H$6:$J$6,Annahmen!$H10:$J10)/Monate_Jahr*AA$5</f>
        <v>2500</v>
      </c>
      <c r="AB22" s="111">
        <f>LOOKUP(AB$6,Annahmen!$H$6:$J$6,Annahmen!$H10:$J10)/Monate_Jahr*AB$5</f>
        <v>2500</v>
      </c>
      <c r="AC22" s="111">
        <f>LOOKUP(AC$6,Annahmen!$H$6:$J$6,Annahmen!$H10:$J10)/Monate_Jahr*AC$5</f>
        <v>2500</v>
      </c>
      <c r="AD22" s="111">
        <f>LOOKUP(AD$6,Annahmen!$H$6:$J$6,Annahmen!$H10:$J10)/Monate_Jahr*AD$5</f>
        <v>2500</v>
      </c>
      <c r="AE22" s="111">
        <f>LOOKUP(AE$6,Annahmen!$H$6:$J$6,Annahmen!$H10:$J10)/Monate_Jahr*AE$5</f>
        <v>2500</v>
      </c>
      <c r="AF22" s="111">
        <f>LOOKUP(AF$6,Annahmen!$H$6:$J$6,Annahmen!$H10:$J10)/Monate_Jahr*AF$5</f>
        <v>2500</v>
      </c>
      <c r="AG22" s="111">
        <f>LOOKUP(AG$6,Annahmen!$H$6:$J$6,Annahmen!$H10:$J10)/Monate_Jahr*AG$5</f>
        <v>2500</v>
      </c>
    </row>
    <row r="23" spans="1:33" ht="18.75" customHeight="1">
      <c r="A23" s="64"/>
      <c r="B23" s="64"/>
      <c r="C23" s="102"/>
      <c r="D23" s="84"/>
      <c r="E23" s="64"/>
      <c r="F23" s="64"/>
      <c r="G23" s="64"/>
      <c r="H23" s="64"/>
      <c r="I23" s="64"/>
      <c r="J23" s="64"/>
      <c r="K23" s="64"/>
      <c r="L23" s="64"/>
      <c r="M23" s="79"/>
      <c r="N23" s="79"/>
      <c r="O23" s="79"/>
      <c r="P23" s="79"/>
      <c r="Q23" s="79"/>
      <c r="R23" s="79"/>
      <c r="S23" s="79"/>
      <c r="T23" s="79"/>
      <c r="U23" s="79"/>
      <c r="V23" s="79"/>
      <c r="W23" s="79"/>
      <c r="X23" s="79"/>
      <c r="Y23" s="79"/>
      <c r="Z23" s="79"/>
      <c r="AA23" s="79"/>
      <c r="AB23" s="79"/>
      <c r="AC23" s="79"/>
      <c r="AD23" s="79"/>
      <c r="AE23" s="79"/>
      <c r="AF23" s="79"/>
      <c r="AG23" s="79"/>
    </row>
    <row r="24" spans="1:33" ht="25.5" customHeight="1" thickBot="1">
      <c r="A24" s="99"/>
      <c r="B24" s="109"/>
      <c r="C24" s="99" t="s">
        <v>176</v>
      </c>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row>
    <row r="25" spans="1:33" ht="18.75" customHeight="1" outlineLevel="1">
      <c r="A25" s="64"/>
      <c r="B25" s="64"/>
      <c r="C25" s="85" t="s">
        <v>177</v>
      </c>
      <c r="D25" s="84"/>
      <c r="E25" s="64"/>
      <c r="F25" s="64"/>
      <c r="G25" s="64"/>
      <c r="H25" s="64"/>
      <c r="I25" s="64"/>
      <c r="J25" s="64"/>
      <c r="K25" s="64"/>
      <c r="L25" s="64"/>
      <c r="M25" s="79"/>
      <c r="N25" s="79"/>
      <c r="O25" s="79"/>
      <c r="P25" s="79"/>
      <c r="Q25" s="79"/>
      <c r="R25" s="79"/>
      <c r="S25" s="79"/>
      <c r="T25" s="79"/>
      <c r="U25" s="79"/>
      <c r="V25" s="79"/>
      <c r="W25" s="79"/>
      <c r="X25" s="79"/>
      <c r="Y25" s="79"/>
      <c r="Z25" s="79"/>
      <c r="AA25" s="79"/>
      <c r="AB25" s="79"/>
      <c r="AC25" s="79"/>
      <c r="AD25" s="79"/>
      <c r="AE25" s="79"/>
      <c r="AF25" s="79"/>
      <c r="AG25" s="79"/>
    </row>
    <row r="26" spans="1:33" ht="18.75" customHeight="1" outlineLevel="1">
      <c r="A26" s="64"/>
      <c r="B26" s="128" t="str">
        <f>B10</f>
        <v>1.</v>
      </c>
      <c r="C26" s="102" t="str">
        <f>C10</f>
        <v>Bereich: Produktion</v>
      </c>
      <c r="D26" s="84"/>
      <c r="E26" s="64"/>
      <c r="F26" s="64"/>
      <c r="G26" s="64"/>
      <c r="H26" s="64"/>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row>
    <row r="27" spans="1:33" ht="18.75" customHeight="1" outlineLevel="1">
      <c r="A27" s="64"/>
      <c r="B27" s="64"/>
      <c r="C27" s="38" t="str">
        <f>C11</f>
        <v>Max Mustermann</v>
      </c>
      <c r="D27" s="8" t="str">
        <f>Currency_Unit</f>
        <v>EUR</v>
      </c>
      <c r="E27" s="64"/>
      <c r="F27" s="64"/>
      <c r="G27" s="64"/>
      <c r="H27" s="64"/>
      <c r="I27" s="51">
        <f>SUM(J27:AG27)</f>
        <v>96000</v>
      </c>
      <c r="J27" s="111">
        <f t="shared" ref="J27:AG27" si="1">J11*J19</f>
        <v>4000</v>
      </c>
      <c r="K27" s="111">
        <f t="shared" si="1"/>
        <v>4000</v>
      </c>
      <c r="L27" s="111">
        <f t="shared" si="1"/>
        <v>4000</v>
      </c>
      <c r="M27" s="111">
        <f t="shared" si="1"/>
        <v>4000</v>
      </c>
      <c r="N27" s="111">
        <f t="shared" si="1"/>
        <v>4000</v>
      </c>
      <c r="O27" s="111">
        <f t="shared" si="1"/>
        <v>4000</v>
      </c>
      <c r="P27" s="111">
        <f t="shared" si="1"/>
        <v>4000</v>
      </c>
      <c r="Q27" s="111">
        <f t="shared" si="1"/>
        <v>4000</v>
      </c>
      <c r="R27" s="111">
        <f t="shared" si="1"/>
        <v>4000</v>
      </c>
      <c r="S27" s="111">
        <f t="shared" si="1"/>
        <v>4000</v>
      </c>
      <c r="T27" s="111">
        <f t="shared" si="1"/>
        <v>4000</v>
      </c>
      <c r="U27" s="111">
        <f t="shared" si="1"/>
        <v>4000</v>
      </c>
      <c r="V27" s="111">
        <f t="shared" si="1"/>
        <v>4000</v>
      </c>
      <c r="W27" s="111">
        <f t="shared" si="1"/>
        <v>4000</v>
      </c>
      <c r="X27" s="111">
        <f t="shared" si="1"/>
        <v>4000</v>
      </c>
      <c r="Y27" s="111">
        <f t="shared" si="1"/>
        <v>4000</v>
      </c>
      <c r="Z27" s="111">
        <f t="shared" si="1"/>
        <v>4000</v>
      </c>
      <c r="AA27" s="111">
        <f t="shared" si="1"/>
        <v>4000</v>
      </c>
      <c r="AB27" s="111">
        <f t="shared" si="1"/>
        <v>4000</v>
      </c>
      <c r="AC27" s="111">
        <f t="shared" si="1"/>
        <v>4000</v>
      </c>
      <c r="AD27" s="111">
        <f t="shared" si="1"/>
        <v>4000</v>
      </c>
      <c r="AE27" s="111">
        <f t="shared" si="1"/>
        <v>4000</v>
      </c>
      <c r="AF27" s="111">
        <f t="shared" si="1"/>
        <v>4000</v>
      </c>
      <c r="AG27" s="111">
        <f t="shared" si="1"/>
        <v>4000</v>
      </c>
    </row>
    <row r="28" spans="1:33" ht="18.75" customHeight="1" outlineLevel="1">
      <c r="A28" s="64"/>
      <c r="B28" s="64"/>
      <c r="C28" s="38" t="str">
        <f>C12</f>
        <v>Erna Packmeister</v>
      </c>
      <c r="D28" s="8" t="str">
        <f>Currency_Unit</f>
        <v>EUR</v>
      </c>
      <c r="E28" s="64"/>
      <c r="F28" s="64"/>
      <c r="G28" s="64"/>
      <c r="H28" s="64"/>
      <c r="I28" s="51">
        <f>SUM(J28:AG28)</f>
        <v>72000</v>
      </c>
      <c r="J28" s="111">
        <f t="shared" ref="J28:AG28" si="2">J12*J20</f>
        <v>3000</v>
      </c>
      <c r="K28" s="111">
        <f t="shared" si="2"/>
        <v>3000</v>
      </c>
      <c r="L28" s="111">
        <f t="shared" si="2"/>
        <v>3000</v>
      </c>
      <c r="M28" s="111">
        <f t="shared" si="2"/>
        <v>3000</v>
      </c>
      <c r="N28" s="111">
        <f t="shared" si="2"/>
        <v>3000</v>
      </c>
      <c r="O28" s="111">
        <f t="shared" si="2"/>
        <v>3000</v>
      </c>
      <c r="P28" s="111">
        <f t="shared" si="2"/>
        <v>3000</v>
      </c>
      <c r="Q28" s="111">
        <f t="shared" si="2"/>
        <v>3000</v>
      </c>
      <c r="R28" s="111">
        <f t="shared" si="2"/>
        <v>3000</v>
      </c>
      <c r="S28" s="111">
        <f t="shared" si="2"/>
        <v>3000</v>
      </c>
      <c r="T28" s="111">
        <f t="shared" si="2"/>
        <v>3000</v>
      </c>
      <c r="U28" s="111">
        <f t="shared" si="2"/>
        <v>3000</v>
      </c>
      <c r="V28" s="111">
        <f t="shared" si="2"/>
        <v>3000</v>
      </c>
      <c r="W28" s="111">
        <f t="shared" si="2"/>
        <v>3000</v>
      </c>
      <c r="X28" s="111">
        <f t="shared" si="2"/>
        <v>3000</v>
      </c>
      <c r="Y28" s="111">
        <f t="shared" si="2"/>
        <v>3000</v>
      </c>
      <c r="Z28" s="111">
        <f t="shared" si="2"/>
        <v>3000</v>
      </c>
      <c r="AA28" s="111">
        <f t="shared" si="2"/>
        <v>3000</v>
      </c>
      <c r="AB28" s="111">
        <f t="shared" si="2"/>
        <v>3000</v>
      </c>
      <c r="AC28" s="111">
        <f t="shared" si="2"/>
        <v>3000</v>
      </c>
      <c r="AD28" s="111">
        <f t="shared" si="2"/>
        <v>3000</v>
      </c>
      <c r="AE28" s="111">
        <f t="shared" si="2"/>
        <v>3000</v>
      </c>
      <c r="AF28" s="111">
        <f t="shared" si="2"/>
        <v>3000</v>
      </c>
      <c r="AG28" s="111">
        <f t="shared" si="2"/>
        <v>3000</v>
      </c>
    </row>
    <row r="29" spans="1:33" ht="18.75" customHeight="1" outlineLevel="1">
      <c r="A29" s="64"/>
      <c r="B29" s="64"/>
      <c r="C29" s="38" t="str">
        <f>C13</f>
        <v>Freddy Fuhrmann</v>
      </c>
      <c r="D29" s="8" t="str">
        <f>Currency_Unit</f>
        <v>EUR</v>
      </c>
      <c r="E29" s="64"/>
      <c r="F29" s="64"/>
      <c r="G29" s="64"/>
      <c r="H29" s="64"/>
      <c r="I29" s="51">
        <f>SUM(J29:AG29)</f>
        <v>169260</v>
      </c>
      <c r="J29" s="111">
        <f t="shared" ref="J29:AG29" si="3">J13*J21</f>
        <v>7000</v>
      </c>
      <c r="K29" s="111">
        <f t="shared" si="3"/>
        <v>7000</v>
      </c>
      <c r="L29" s="111">
        <f t="shared" si="3"/>
        <v>7000</v>
      </c>
      <c r="M29" s="111">
        <f t="shared" si="3"/>
        <v>7000</v>
      </c>
      <c r="N29" s="111">
        <f t="shared" si="3"/>
        <v>7000</v>
      </c>
      <c r="O29" s="111">
        <f t="shared" si="3"/>
        <v>7000</v>
      </c>
      <c r="P29" s="111">
        <f t="shared" si="3"/>
        <v>7000</v>
      </c>
      <c r="Q29" s="111">
        <f t="shared" si="3"/>
        <v>7000</v>
      </c>
      <c r="R29" s="111">
        <f t="shared" si="3"/>
        <v>7000</v>
      </c>
      <c r="S29" s="111">
        <f t="shared" si="3"/>
        <v>7000</v>
      </c>
      <c r="T29" s="111">
        <f t="shared" si="3"/>
        <v>7000</v>
      </c>
      <c r="U29" s="111">
        <f t="shared" si="3"/>
        <v>7000</v>
      </c>
      <c r="V29" s="111">
        <f t="shared" si="3"/>
        <v>7104.9999999999991</v>
      </c>
      <c r="W29" s="111">
        <f t="shared" si="3"/>
        <v>7104.9999999999991</v>
      </c>
      <c r="X29" s="111">
        <f t="shared" si="3"/>
        <v>7104.9999999999991</v>
      </c>
      <c r="Y29" s="111">
        <f t="shared" si="3"/>
        <v>7104.9999999999991</v>
      </c>
      <c r="Z29" s="111">
        <f t="shared" si="3"/>
        <v>7104.9999999999991</v>
      </c>
      <c r="AA29" s="111">
        <f t="shared" si="3"/>
        <v>7104.9999999999991</v>
      </c>
      <c r="AB29" s="111">
        <f t="shared" si="3"/>
        <v>7104.9999999999991</v>
      </c>
      <c r="AC29" s="111">
        <f t="shared" si="3"/>
        <v>7104.9999999999991</v>
      </c>
      <c r="AD29" s="111">
        <f t="shared" si="3"/>
        <v>7104.9999999999991</v>
      </c>
      <c r="AE29" s="111">
        <f t="shared" si="3"/>
        <v>7104.9999999999991</v>
      </c>
      <c r="AF29" s="111">
        <f t="shared" si="3"/>
        <v>7104.9999999999991</v>
      </c>
      <c r="AG29" s="111">
        <f t="shared" si="3"/>
        <v>7104.9999999999991</v>
      </c>
    </row>
    <row r="30" spans="1:33" ht="18.75" customHeight="1" outlineLevel="1">
      <c r="A30" s="64"/>
      <c r="B30" s="64"/>
      <c r="C30" s="38" t="str">
        <f>C14</f>
        <v>Lackierer</v>
      </c>
      <c r="D30" s="8" t="str">
        <f>Currency_Unit</f>
        <v>EUR</v>
      </c>
      <c r="E30" s="64"/>
      <c r="F30" s="64"/>
      <c r="G30" s="64"/>
      <c r="H30" s="64"/>
      <c r="I30" s="51">
        <f>SUM(J30:AG30)</f>
        <v>180000</v>
      </c>
      <c r="J30" s="111">
        <f t="shared" ref="J30:AG30" si="4">J14*J22</f>
        <v>7500</v>
      </c>
      <c r="K30" s="111">
        <f t="shared" si="4"/>
        <v>7500</v>
      </c>
      <c r="L30" s="111">
        <f t="shared" si="4"/>
        <v>7500</v>
      </c>
      <c r="M30" s="111">
        <f t="shared" si="4"/>
        <v>7500</v>
      </c>
      <c r="N30" s="111">
        <f t="shared" si="4"/>
        <v>7500</v>
      </c>
      <c r="O30" s="111">
        <f t="shared" si="4"/>
        <v>7500</v>
      </c>
      <c r="P30" s="111">
        <f t="shared" si="4"/>
        <v>7500</v>
      </c>
      <c r="Q30" s="111">
        <f t="shared" si="4"/>
        <v>7500</v>
      </c>
      <c r="R30" s="111">
        <f t="shared" si="4"/>
        <v>7500</v>
      </c>
      <c r="S30" s="111">
        <f t="shared" si="4"/>
        <v>7500</v>
      </c>
      <c r="T30" s="111">
        <f t="shared" si="4"/>
        <v>7500</v>
      </c>
      <c r="U30" s="111">
        <f t="shared" si="4"/>
        <v>7500</v>
      </c>
      <c r="V30" s="111">
        <f t="shared" si="4"/>
        <v>7500</v>
      </c>
      <c r="W30" s="111">
        <f t="shared" si="4"/>
        <v>7500</v>
      </c>
      <c r="X30" s="111">
        <f t="shared" si="4"/>
        <v>7500</v>
      </c>
      <c r="Y30" s="111">
        <f t="shared" si="4"/>
        <v>7500</v>
      </c>
      <c r="Z30" s="111">
        <f t="shared" si="4"/>
        <v>7500</v>
      </c>
      <c r="AA30" s="111">
        <f t="shared" si="4"/>
        <v>7500</v>
      </c>
      <c r="AB30" s="111">
        <f t="shared" si="4"/>
        <v>7500</v>
      </c>
      <c r="AC30" s="111">
        <f t="shared" si="4"/>
        <v>7500</v>
      </c>
      <c r="AD30" s="111">
        <f t="shared" si="4"/>
        <v>7500</v>
      </c>
      <c r="AE30" s="111">
        <f t="shared" si="4"/>
        <v>7500</v>
      </c>
      <c r="AF30" s="111">
        <f t="shared" si="4"/>
        <v>7500</v>
      </c>
      <c r="AG30" s="111">
        <f t="shared" si="4"/>
        <v>7500</v>
      </c>
    </row>
    <row r="31" spans="1:33" ht="18.75" customHeight="1" outlineLevel="1">
      <c r="A31" s="64"/>
      <c r="B31" s="64"/>
      <c r="C31" s="54" t="s">
        <v>204</v>
      </c>
      <c r="D31" s="8" t="str">
        <f>Currency_Unit</f>
        <v>EUR</v>
      </c>
      <c r="E31" s="36"/>
      <c r="F31" s="36"/>
      <c r="G31" s="36"/>
      <c r="H31" s="36"/>
      <c r="I31" s="51">
        <f>SUM(J31:AG31)</f>
        <v>517260</v>
      </c>
      <c r="J31" s="65">
        <f>SUM(J27:J30)</f>
        <v>21500</v>
      </c>
      <c r="K31" s="65">
        <f t="shared" ref="K31:AG31" si="5">SUM(K27:K30)</f>
        <v>21500</v>
      </c>
      <c r="L31" s="65">
        <f t="shared" si="5"/>
        <v>21500</v>
      </c>
      <c r="M31" s="65">
        <f t="shared" si="5"/>
        <v>21500</v>
      </c>
      <c r="N31" s="65">
        <f t="shared" si="5"/>
        <v>21500</v>
      </c>
      <c r="O31" s="65">
        <f t="shared" si="5"/>
        <v>21500</v>
      </c>
      <c r="P31" s="65">
        <f t="shared" si="5"/>
        <v>21500</v>
      </c>
      <c r="Q31" s="65">
        <f t="shared" si="5"/>
        <v>21500</v>
      </c>
      <c r="R31" s="65">
        <f t="shared" si="5"/>
        <v>21500</v>
      </c>
      <c r="S31" s="65">
        <f t="shared" si="5"/>
        <v>21500</v>
      </c>
      <c r="T31" s="65">
        <f t="shared" si="5"/>
        <v>21500</v>
      </c>
      <c r="U31" s="65">
        <f t="shared" si="5"/>
        <v>21500</v>
      </c>
      <c r="V31" s="65">
        <f t="shared" si="5"/>
        <v>21605</v>
      </c>
      <c r="W31" s="65">
        <f t="shared" si="5"/>
        <v>21605</v>
      </c>
      <c r="X31" s="65">
        <f t="shared" si="5"/>
        <v>21605</v>
      </c>
      <c r="Y31" s="65">
        <f t="shared" si="5"/>
        <v>21605</v>
      </c>
      <c r="Z31" s="65">
        <f t="shared" si="5"/>
        <v>21605</v>
      </c>
      <c r="AA31" s="65">
        <f t="shared" si="5"/>
        <v>21605</v>
      </c>
      <c r="AB31" s="65">
        <f t="shared" si="5"/>
        <v>21605</v>
      </c>
      <c r="AC31" s="65">
        <f t="shared" si="5"/>
        <v>21605</v>
      </c>
      <c r="AD31" s="65">
        <f t="shared" si="5"/>
        <v>21605</v>
      </c>
      <c r="AE31" s="65">
        <f t="shared" si="5"/>
        <v>21605</v>
      </c>
      <c r="AF31" s="65">
        <f t="shared" si="5"/>
        <v>21605</v>
      </c>
      <c r="AG31" s="65">
        <f t="shared" si="5"/>
        <v>21605</v>
      </c>
    </row>
    <row r="32" spans="1:33" ht="18.75" customHeight="1" outlineLevel="1">
      <c r="A32" s="64"/>
      <c r="B32" s="128"/>
      <c r="C32" s="64"/>
      <c r="D32" s="84"/>
      <c r="E32" s="64"/>
      <c r="F32" s="64"/>
      <c r="G32" s="64"/>
      <c r="H32" s="64"/>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row>
    <row r="33" spans="1:33" ht="18.75" customHeight="1" outlineLevel="1">
      <c r="A33" s="64"/>
      <c r="B33" s="64"/>
      <c r="C33" s="64"/>
      <c r="D33" s="84"/>
      <c r="E33" s="64"/>
      <c r="F33" s="64"/>
      <c r="G33" s="64"/>
      <c r="H33" s="64"/>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row>
    <row r="34" spans="1:33" ht="18.75" customHeight="1" outlineLevel="1">
      <c r="A34" s="64"/>
      <c r="B34" s="64"/>
      <c r="C34" s="85" t="s">
        <v>178</v>
      </c>
      <c r="D34" s="84"/>
      <c r="E34" s="64"/>
      <c r="F34" s="64"/>
      <c r="G34" s="110" t="s">
        <v>197</v>
      </c>
      <c r="H34" s="115" t="str">
        <f>Annahmen!F13</f>
        <v>Jun</v>
      </c>
      <c r="I34" s="103"/>
      <c r="J34" s="103"/>
      <c r="K34" s="103"/>
      <c r="L34" s="103"/>
      <c r="M34" s="103"/>
      <c r="N34" s="103"/>
      <c r="O34" s="103"/>
      <c r="P34" s="103"/>
      <c r="Q34" s="103"/>
      <c r="R34" s="103"/>
      <c r="S34" s="103"/>
      <c r="T34" s="103"/>
      <c r="U34" s="137"/>
      <c r="V34" s="137"/>
      <c r="W34" s="103"/>
      <c r="X34" s="103"/>
      <c r="Y34" s="103"/>
      <c r="Z34" s="103"/>
      <c r="AA34" s="103"/>
      <c r="AB34" s="103"/>
      <c r="AC34" s="103"/>
      <c r="AD34" s="103"/>
      <c r="AE34" s="103"/>
      <c r="AF34" s="103"/>
      <c r="AG34" s="103"/>
    </row>
    <row r="35" spans="1:33" ht="18.75" customHeight="1" outlineLevel="1">
      <c r="A35" s="64"/>
      <c r="B35" s="128" t="str">
        <f>B10</f>
        <v>1.</v>
      </c>
      <c r="C35" s="102" t="str">
        <f>C10</f>
        <v>Bereich: Produktion</v>
      </c>
      <c r="D35" s="84"/>
      <c r="E35" s="64"/>
      <c r="F35" s="139" t="s">
        <v>180</v>
      </c>
      <c r="G35" s="140"/>
      <c r="H35" s="64"/>
      <c r="I35" s="103"/>
      <c r="J35" s="103"/>
      <c r="K35" s="103"/>
      <c r="L35" s="103"/>
      <c r="M35" s="103"/>
      <c r="N35" s="103"/>
      <c r="O35" s="103"/>
      <c r="P35" s="103"/>
      <c r="Q35" s="103"/>
      <c r="R35" s="103"/>
      <c r="S35" s="103"/>
      <c r="T35" s="103"/>
      <c r="U35" s="103"/>
      <c r="V35" s="103"/>
      <c r="W35" s="103"/>
      <c r="X35" s="103"/>
      <c r="Y35" s="103"/>
      <c r="Z35" s="103"/>
      <c r="AA35" s="103"/>
      <c r="AB35" s="103"/>
      <c r="AC35" s="103"/>
      <c r="AD35" s="103"/>
      <c r="AE35" s="103"/>
      <c r="AF35" s="103"/>
      <c r="AG35" s="103"/>
    </row>
    <row r="36" spans="1:33" ht="18.75" customHeight="1" outlineLevel="1">
      <c r="A36" s="64"/>
      <c r="B36" s="64"/>
      <c r="C36" s="38" t="str">
        <f>C11</f>
        <v>Max Mustermann</v>
      </c>
      <c r="D36" s="8" t="str">
        <f>Currency_Unit</f>
        <v>EUR</v>
      </c>
      <c r="E36" s="64"/>
      <c r="F36" s="108" t="str">
        <f>Annahmen!F7</f>
        <v>voll</v>
      </c>
      <c r="G36" s="115">
        <f>VLOOKUP(F36,Formate!$J$95:$K$97,2,FALSE)</f>
        <v>2</v>
      </c>
      <c r="H36" s="64"/>
      <c r="I36" s="51">
        <f ca="1">SUM(J36:AG36)</f>
        <v>8000</v>
      </c>
      <c r="J36" s="112">
        <f t="shared" ref="J36:AG36" ca="1" si="6">IF(AND(MONTH(J$3)=Mon_13te_Z,J11&lt;&gt;0,J11&lt;&gt;""),CHOOSE($G36,0,J11*J19,IF(J$7&lt;Monate_Jahr,SUM(OFFSET(J27,0,0,1,-J$7)),SUM(OFFSET(J27,0,0,1,-Monate_Jahr)))/Monate_Jahr),0)*J$5</f>
        <v>0</v>
      </c>
      <c r="K36" s="112">
        <f t="shared" ca="1" si="6"/>
        <v>0</v>
      </c>
      <c r="L36" s="112">
        <f t="shared" ca="1" si="6"/>
        <v>0</v>
      </c>
      <c r="M36" s="112">
        <f t="shared" ca="1" si="6"/>
        <v>0</v>
      </c>
      <c r="N36" s="112">
        <f t="shared" ca="1" si="6"/>
        <v>0</v>
      </c>
      <c r="O36" s="112">
        <f t="shared" ca="1" si="6"/>
        <v>4000</v>
      </c>
      <c r="P36" s="112">
        <f t="shared" ca="1" si="6"/>
        <v>0</v>
      </c>
      <c r="Q36" s="112">
        <f t="shared" ca="1" si="6"/>
        <v>0</v>
      </c>
      <c r="R36" s="112">
        <f t="shared" ca="1" si="6"/>
        <v>0</v>
      </c>
      <c r="S36" s="112">
        <f t="shared" ca="1" si="6"/>
        <v>0</v>
      </c>
      <c r="T36" s="112">
        <f t="shared" ca="1" si="6"/>
        <v>0</v>
      </c>
      <c r="U36" s="112">
        <f t="shared" ca="1" si="6"/>
        <v>0</v>
      </c>
      <c r="V36" s="112">
        <f t="shared" ca="1" si="6"/>
        <v>0</v>
      </c>
      <c r="W36" s="112">
        <f t="shared" ca="1" si="6"/>
        <v>0</v>
      </c>
      <c r="X36" s="112">
        <f t="shared" ca="1" si="6"/>
        <v>0</v>
      </c>
      <c r="Y36" s="112">
        <f t="shared" ca="1" si="6"/>
        <v>0</v>
      </c>
      <c r="Z36" s="112">
        <f t="shared" ca="1" si="6"/>
        <v>0</v>
      </c>
      <c r="AA36" s="112">
        <f t="shared" ca="1" si="6"/>
        <v>4000</v>
      </c>
      <c r="AB36" s="112">
        <f t="shared" ca="1" si="6"/>
        <v>0</v>
      </c>
      <c r="AC36" s="112">
        <f t="shared" ca="1" si="6"/>
        <v>0</v>
      </c>
      <c r="AD36" s="112">
        <f t="shared" ca="1" si="6"/>
        <v>0</v>
      </c>
      <c r="AE36" s="112">
        <f t="shared" ca="1" si="6"/>
        <v>0</v>
      </c>
      <c r="AF36" s="112">
        <f t="shared" ca="1" si="6"/>
        <v>0</v>
      </c>
      <c r="AG36" s="112">
        <f t="shared" ca="1" si="6"/>
        <v>0</v>
      </c>
    </row>
    <row r="37" spans="1:33" ht="18.75" customHeight="1" outlineLevel="1">
      <c r="A37" s="64"/>
      <c r="B37" s="64"/>
      <c r="C37" s="38" t="str">
        <f>C12</f>
        <v>Erna Packmeister</v>
      </c>
      <c r="D37" s="8" t="str">
        <f>Currency_Unit</f>
        <v>EUR</v>
      </c>
      <c r="E37" s="64"/>
      <c r="F37" s="108" t="str">
        <f>Annahmen!F8</f>
        <v>voll</v>
      </c>
      <c r="G37" s="115">
        <f>VLOOKUP(F37,Formate!$J$95:$K$97,2,FALSE)</f>
        <v>2</v>
      </c>
      <c r="H37" s="64"/>
      <c r="I37" s="51">
        <f ca="1">SUM(J37:AG37)</f>
        <v>6000</v>
      </c>
      <c r="J37" s="112">
        <f t="shared" ref="J37:AG37" ca="1" si="7">IF(AND(MONTH(J$3)=Mon_13te_Z,J12&lt;&gt;0,J12&lt;&gt;""),CHOOSE($G37,0,J12*J20,IF(J$7&lt;Monate_Jahr,SUM(OFFSET(J28,0,0,1,-J$7)),SUM(OFFSET(J28,0,0,1,-Monate_Jahr)))/Monate_Jahr),0)*J$5</f>
        <v>0</v>
      </c>
      <c r="K37" s="112">
        <f t="shared" ca="1" si="7"/>
        <v>0</v>
      </c>
      <c r="L37" s="112">
        <f t="shared" ca="1" si="7"/>
        <v>0</v>
      </c>
      <c r="M37" s="112">
        <f t="shared" ca="1" si="7"/>
        <v>0</v>
      </c>
      <c r="N37" s="112">
        <f t="shared" ca="1" si="7"/>
        <v>0</v>
      </c>
      <c r="O37" s="112">
        <f t="shared" ca="1" si="7"/>
        <v>3000</v>
      </c>
      <c r="P37" s="112">
        <f t="shared" ca="1" si="7"/>
        <v>0</v>
      </c>
      <c r="Q37" s="112">
        <f t="shared" ca="1" si="7"/>
        <v>0</v>
      </c>
      <c r="R37" s="112">
        <f t="shared" ca="1" si="7"/>
        <v>0</v>
      </c>
      <c r="S37" s="112">
        <f t="shared" ca="1" si="7"/>
        <v>0</v>
      </c>
      <c r="T37" s="112">
        <f t="shared" ca="1" si="7"/>
        <v>0</v>
      </c>
      <c r="U37" s="112">
        <f t="shared" ca="1" si="7"/>
        <v>0</v>
      </c>
      <c r="V37" s="112">
        <f t="shared" ca="1" si="7"/>
        <v>0</v>
      </c>
      <c r="W37" s="112">
        <f t="shared" ca="1" si="7"/>
        <v>0</v>
      </c>
      <c r="X37" s="112">
        <f t="shared" ca="1" si="7"/>
        <v>0</v>
      </c>
      <c r="Y37" s="112">
        <f t="shared" ca="1" si="7"/>
        <v>0</v>
      </c>
      <c r="Z37" s="112">
        <f t="shared" ca="1" si="7"/>
        <v>0</v>
      </c>
      <c r="AA37" s="112">
        <f t="shared" ca="1" si="7"/>
        <v>3000</v>
      </c>
      <c r="AB37" s="112">
        <f t="shared" ca="1" si="7"/>
        <v>0</v>
      </c>
      <c r="AC37" s="112">
        <f t="shared" ca="1" si="7"/>
        <v>0</v>
      </c>
      <c r="AD37" s="112">
        <f t="shared" ca="1" si="7"/>
        <v>0</v>
      </c>
      <c r="AE37" s="112">
        <f t="shared" ca="1" si="7"/>
        <v>0</v>
      </c>
      <c r="AF37" s="112">
        <f t="shared" ca="1" si="7"/>
        <v>0</v>
      </c>
      <c r="AG37" s="112">
        <f t="shared" ca="1" si="7"/>
        <v>0</v>
      </c>
    </row>
    <row r="38" spans="1:33" ht="18.75" customHeight="1" outlineLevel="1">
      <c r="A38" s="64"/>
      <c r="B38" s="64"/>
      <c r="C38" s="38" t="str">
        <f>C13</f>
        <v>Freddy Fuhrmann</v>
      </c>
      <c r="D38" s="8" t="str">
        <f>Currency_Unit</f>
        <v>EUR</v>
      </c>
      <c r="E38" s="64"/>
      <c r="F38" s="108" t="str">
        <f>Annahmen!F9</f>
        <v>voll</v>
      </c>
      <c r="G38" s="115">
        <f>VLOOKUP(F38,Formate!$J$95:$K$97,2,FALSE)</f>
        <v>2</v>
      </c>
      <c r="H38" s="64"/>
      <c r="I38" s="51">
        <f ca="1">SUM(J38:AG38)</f>
        <v>14105</v>
      </c>
      <c r="J38" s="112">
        <f t="shared" ref="J38:AG38" ca="1" si="8">IF(AND(MONTH(J$3)=Mon_13te_Z,J13&lt;&gt;0,J13&lt;&gt;""),CHOOSE($G38,0,J13*J21,IF(J$7&lt;Monate_Jahr,SUM(OFFSET(J29,0,0,1,-J$7)),SUM(OFFSET(J29,0,0,1,-Monate_Jahr)))/Monate_Jahr),0)*J$5</f>
        <v>0</v>
      </c>
      <c r="K38" s="112">
        <f t="shared" ca="1" si="8"/>
        <v>0</v>
      </c>
      <c r="L38" s="112">
        <f t="shared" ca="1" si="8"/>
        <v>0</v>
      </c>
      <c r="M38" s="112">
        <f t="shared" ca="1" si="8"/>
        <v>0</v>
      </c>
      <c r="N38" s="112">
        <f t="shared" ca="1" si="8"/>
        <v>0</v>
      </c>
      <c r="O38" s="112">
        <f t="shared" ca="1" si="8"/>
        <v>7000</v>
      </c>
      <c r="P38" s="112">
        <f t="shared" ca="1" si="8"/>
        <v>0</v>
      </c>
      <c r="Q38" s="112">
        <f t="shared" ca="1" si="8"/>
        <v>0</v>
      </c>
      <c r="R38" s="112">
        <f t="shared" ca="1" si="8"/>
        <v>0</v>
      </c>
      <c r="S38" s="112">
        <f t="shared" ca="1" si="8"/>
        <v>0</v>
      </c>
      <c r="T38" s="112">
        <f t="shared" ca="1" si="8"/>
        <v>0</v>
      </c>
      <c r="U38" s="112">
        <f t="shared" ca="1" si="8"/>
        <v>0</v>
      </c>
      <c r="V38" s="112">
        <f t="shared" ca="1" si="8"/>
        <v>0</v>
      </c>
      <c r="W38" s="112">
        <f t="shared" ca="1" si="8"/>
        <v>0</v>
      </c>
      <c r="X38" s="112">
        <f t="shared" ca="1" si="8"/>
        <v>0</v>
      </c>
      <c r="Y38" s="112">
        <f t="shared" ca="1" si="8"/>
        <v>0</v>
      </c>
      <c r="Z38" s="112">
        <f t="shared" ca="1" si="8"/>
        <v>0</v>
      </c>
      <c r="AA38" s="112">
        <f t="shared" ca="1" si="8"/>
        <v>7104.9999999999991</v>
      </c>
      <c r="AB38" s="112">
        <f t="shared" ca="1" si="8"/>
        <v>0</v>
      </c>
      <c r="AC38" s="112">
        <f t="shared" ca="1" si="8"/>
        <v>0</v>
      </c>
      <c r="AD38" s="112">
        <f t="shared" ca="1" si="8"/>
        <v>0</v>
      </c>
      <c r="AE38" s="112">
        <f t="shared" ca="1" si="8"/>
        <v>0</v>
      </c>
      <c r="AF38" s="112">
        <f t="shared" ca="1" si="8"/>
        <v>0</v>
      </c>
      <c r="AG38" s="112">
        <f t="shared" ca="1" si="8"/>
        <v>0</v>
      </c>
    </row>
    <row r="39" spans="1:33" ht="18.75" customHeight="1" outlineLevel="1">
      <c r="A39" s="64"/>
      <c r="B39" s="64"/>
      <c r="C39" s="38" t="str">
        <f>C14</f>
        <v>Lackierer</v>
      </c>
      <c r="D39" s="8" t="str">
        <f>Currency_Unit</f>
        <v>EUR</v>
      </c>
      <c r="E39" s="64"/>
      <c r="F39" s="108" t="str">
        <f>Annahmen!F10</f>
        <v>voll</v>
      </c>
      <c r="G39" s="115">
        <f>VLOOKUP(F39,Formate!$J$95:$K$97,2,FALSE)</f>
        <v>2</v>
      </c>
      <c r="H39" s="64"/>
      <c r="I39" s="51">
        <f ca="1">SUM(J39:AG39)</f>
        <v>15000</v>
      </c>
      <c r="J39" s="112">
        <f t="shared" ref="J39:AG39" ca="1" si="9">IF(AND(MONTH(J$3)=Mon_13te_Z,J14&lt;&gt;0,J14&lt;&gt;""),CHOOSE($G39,0,J14*J22,IF(J$7&lt;Monate_Jahr,SUM(OFFSET(J30,0,0,1,-J$7)),SUM(OFFSET(J30,0,0,1,-Monate_Jahr)))/Monate_Jahr),0)*J$5</f>
        <v>0</v>
      </c>
      <c r="K39" s="112">
        <f t="shared" ca="1" si="9"/>
        <v>0</v>
      </c>
      <c r="L39" s="112">
        <f t="shared" ca="1" si="9"/>
        <v>0</v>
      </c>
      <c r="M39" s="112">
        <f t="shared" ca="1" si="9"/>
        <v>0</v>
      </c>
      <c r="N39" s="112">
        <f t="shared" ca="1" si="9"/>
        <v>0</v>
      </c>
      <c r="O39" s="112">
        <f t="shared" ca="1" si="9"/>
        <v>7500</v>
      </c>
      <c r="P39" s="112">
        <f t="shared" ca="1" si="9"/>
        <v>0</v>
      </c>
      <c r="Q39" s="112">
        <f t="shared" ca="1" si="9"/>
        <v>0</v>
      </c>
      <c r="R39" s="112">
        <f t="shared" ca="1" si="9"/>
        <v>0</v>
      </c>
      <c r="S39" s="112">
        <f t="shared" ca="1" si="9"/>
        <v>0</v>
      </c>
      <c r="T39" s="112">
        <f t="shared" ca="1" si="9"/>
        <v>0</v>
      </c>
      <c r="U39" s="112">
        <f t="shared" ca="1" si="9"/>
        <v>0</v>
      </c>
      <c r="V39" s="112">
        <f t="shared" ca="1" si="9"/>
        <v>0</v>
      </c>
      <c r="W39" s="112">
        <f t="shared" ca="1" si="9"/>
        <v>0</v>
      </c>
      <c r="X39" s="112">
        <f t="shared" ca="1" si="9"/>
        <v>0</v>
      </c>
      <c r="Y39" s="112">
        <f t="shared" ca="1" si="9"/>
        <v>0</v>
      </c>
      <c r="Z39" s="112">
        <f t="shared" ca="1" si="9"/>
        <v>0</v>
      </c>
      <c r="AA39" s="112">
        <f t="shared" ca="1" si="9"/>
        <v>7500</v>
      </c>
      <c r="AB39" s="112">
        <f t="shared" ca="1" si="9"/>
        <v>0</v>
      </c>
      <c r="AC39" s="112">
        <f t="shared" ca="1" si="9"/>
        <v>0</v>
      </c>
      <c r="AD39" s="112">
        <f t="shared" ca="1" si="9"/>
        <v>0</v>
      </c>
      <c r="AE39" s="112">
        <f t="shared" ca="1" si="9"/>
        <v>0</v>
      </c>
      <c r="AF39" s="112">
        <f t="shared" ca="1" si="9"/>
        <v>0</v>
      </c>
      <c r="AG39" s="112">
        <f t="shared" ca="1" si="9"/>
        <v>0</v>
      </c>
    </row>
    <row r="40" spans="1:33" ht="18.75" customHeight="1" outlineLevel="1">
      <c r="A40" s="64"/>
      <c r="B40" s="64"/>
      <c r="C40" s="54" t="s">
        <v>204</v>
      </c>
      <c r="D40" s="8" t="str">
        <f>Currency_Unit</f>
        <v>EUR</v>
      </c>
      <c r="E40" s="36"/>
      <c r="F40" s="36"/>
      <c r="G40" s="36"/>
      <c r="H40" s="36"/>
      <c r="I40" s="51">
        <f ca="1">SUM(J40:AG40)</f>
        <v>43105</v>
      </c>
      <c r="J40" s="65">
        <f ca="1">SUM(J36:J39)</f>
        <v>0</v>
      </c>
      <c r="K40" s="65">
        <f t="shared" ref="K40:AG40" ca="1" si="10">SUM(K36:K39)</f>
        <v>0</v>
      </c>
      <c r="L40" s="65">
        <f t="shared" ca="1" si="10"/>
        <v>0</v>
      </c>
      <c r="M40" s="65">
        <f t="shared" ca="1" si="10"/>
        <v>0</v>
      </c>
      <c r="N40" s="65">
        <f t="shared" ca="1" si="10"/>
        <v>0</v>
      </c>
      <c r="O40" s="65">
        <f t="shared" ca="1" si="10"/>
        <v>21500</v>
      </c>
      <c r="P40" s="65">
        <f t="shared" ca="1" si="10"/>
        <v>0</v>
      </c>
      <c r="Q40" s="65">
        <f t="shared" ca="1" si="10"/>
        <v>0</v>
      </c>
      <c r="R40" s="65">
        <f t="shared" ca="1" si="10"/>
        <v>0</v>
      </c>
      <c r="S40" s="65">
        <f t="shared" ca="1" si="10"/>
        <v>0</v>
      </c>
      <c r="T40" s="65">
        <f t="shared" ca="1" si="10"/>
        <v>0</v>
      </c>
      <c r="U40" s="65">
        <f t="shared" ca="1" si="10"/>
        <v>0</v>
      </c>
      <c r="V40" s="65">
        <f t="shared" ca="1" si="10"/>
        <v>0</v>
      </c>
      <c r="W40" s="65">
        <f t="shared" ca="1" si="10"/>
        <v>0</v>
      </c>
      <c r="X40" s="65">
        <f t="shared" ca="1" si="10"/>
        <v>0</v>
      </c>
      <c r="Y40" s="65">
        <f t="shared" ca="1" si="10"/>
        <v>0</v>
      </c>
      <c r="Z40" s="65">
        <f t="shared" ca="1" si="10"/>
        <v>0</v>
      </c>
      <c r="AA40" s="65">
        <f t="shared" ca="1" si="10"/>
        <v>21605</v>
      </c>
      <c r="AB40" s="65">
        <f t="shared" ca="1" si="10"/>
        <v>0</v>
      </c>
      <c r="AC40" s="65">
        <f t="shared" ca="1" si="10"/>
        <v>0</v>
      </c>
      <c r="AD40" s="65">
        <f t="shared" ca="1" si="10"/>
        <v>0</v>
      </c>
      <c r="AE40" s="65">
        <f t="shared" ca="1" si="10"/>
        <v>0</v>
      </c>
      <c r="AF40" s="65">
        <f t="shared" ca="1" si="10"/>
        <v>0</v>
      </c>
      <c r="AG40" s="65">
        <f t="shared" ca="1" si="10"/>
        <v>0</v>
      </c>
    </row>
    <row r="41" spans="1:33" ht="18.75" customHeight="1" outlineLevel="1">
      <c r="A41" s="64"/>
      <c r="B41" s="64"/>
      <c r="C41" s="64"/>
      <c r="D41" s="84"/>
      <c r="E41" s="64"/>
      <c r="F41" s="64"/>
      <c r="G41" s="64"/>
      <c r="H41" s="64"/>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row>
    <row r="42" spans="1:33" ht="18.75" customHeight="1">
      <c r="A42" s="64"/>
      <c r="B42" s="64"/>
      <c r="C42" s="64"/>
      <c r="D42" s="64"/>
      <c r="E42" s="64"/>
      <c r="F42" s="64"/>
      <c r="G42" s="64"/>
      <c r="H42" s="64"/>
      <c r="I42" s="103"/>
      <c r="J42" s="64"/>
      <c r="K42" s="64"/>
      <c r="L42" s="64"/>
      <c r="M42" s="79"/>
      <c r="N42" s="79"/>
      <c r="O42" s="79"/>
      <c r="P42" s="79"/>
      <c r="Q42" s="79"/>
      <c r="R42" s="79"/>
      <c r="S42" s="79"/>
      <c r="T42" s="79"/>
      <c r="U42" s="79"/>
      <c r="V42" s="79"/>
      <c r="W42" s="79"/>
      <c r="X42" s="79"/>
      <c r="Y42" s="79"/>
      <c r="Z42" s="79"/>
      <c r="AA42" s="79"/>
      <c r="AB42" s="79"/>
      <c r="AC42" s="79"/>
      <c r="AD42" s="79"/>
      <c r="AE42" s="79"/>
      <c r="AF42" s="79"/>
      <c r="AG42" s="79"/>
    </row>
    <row r="43" spans="1:33" ht="25.5" customHeight="1" thickBot="1">
      <c r="A43" s="99"/>
      <c r="B43" s="109"/>
      <c r="C43" s="99" t="s">
        <v>154</v>
      </c>
      <c r="D43" s="99"/>
      <c r="E43" s="99"/>
      <c r="F43" s="99"/>
      <c r="G43" s="99"/>
      <c r="H43" s="99"/>
      <c r="I43" s="99"/>
      <c r="J43" s="99"/>
      <c r="K43" s="99"/>
      <c r="L43" s="99"/>
      <c r="M43" s="99"/>
      <c r="N43" s="99"/>
      <c r="O43" s="99"/>
      <c r="P43" s="99"/>
      <c r="Q43" s="99"/>
      <c r="R43" s="99"/>
      <c r="S43" s="99"/>
      <c r="T43" s="99"/>
      <c r="U43" s="99"/>
      <c r="V43" s="99"/>
      <c r="W43" s="99"/>
      <c r="X43" s="99"/>
      <c r="Y43" s="99"/>
      <c r="Z43" s="99"/>
      <c r="AA43" s="99"/>
      <c r="AB43" s="99"/>
      <c r="AC43" s="99"/>
      <c r="AD43" s="99"/>
      <c r="AE43" s="99"/>
      <c r="AF43" s="99"/>
      <c r="AG43" s="99"/>
    </row>
    <row r="44" spans="1:33" ht="18.75" customHeight="1" outlineLevel="1">
      <c r="A44" s="64"/>
      <c r="B44" s="64"/>
      <c r="C44" s="102"/>
      <c r="D44" s="84"/>
      <c r="E44" s="129" t="s">
        <v>205</v>
      </c>
      <c r="F44" s="129"/>
      <c r="G44" s="129"/>
      <c r="H44" s="129"/>
      <c r="I44" s="103"/>
      <c r="J44" s="103"/>
      <c r="K44" s="103"/>
      <c r="L44" s="103"/>
      <c r="M44" s="101"/>
      <c r="N44" s="101"/>
      <c r="O44" s="101"/>
      <c r="P44" s="101"/>
      <c r="Q44" s="101"/>
      <c r="R44" s="101"/>
      <c r="S44" s="101"/>
      <c r="T44" s="101"/>
      <c r="U44" s="101"/>
      <c r="V44" s="101"/>
      <c r="W44" s="101"/>
      <c r="X44" s="101"/>
      <c r="Y44" s="101"/>
      <c r="Z44" s="101"/>
      <c r="AA44" s="101"/>
      <c r="AB44" s="101"/>
      <c r="AC44" s="101"/>
      <c r="AD44" s="101"/>
      <c r="AE44" s="101"/>
      <c r="AF44" s="101"/>
      <c r="AG44" s="101"/>
    </row>
    <row r="45" spans="1:33" ht="18.75" customHeight="1" outlineLevel="1">
      <c r="A45" s="64"/>
      <c r="B45" s="128" t="str">
        <f>B10</f>
        <v>1.</v>
      </c>
      <c r="C45" s="102" t="str">
        <f>C10</f>
        <v>Bereich: Produktion</v>
      </c>
      <c r="D45" s="84"/>
      <c r="E45" s="107" t="s">
        <v>180</v>
      </c>
      <c r="F45" s="107" t="s">
        <v>179</v>
      </c>
      <c r="G45" s="107"/>
      <c r="H45" s="84"/>
      <c r="I45" s="103"/>
      <c r="J45" s="103"/>
      <c r="K45" s="103"/>
      <c r="L45" s="103"/>
      <c r="M45" s="101"/>
      <c r="N45" s="101"/>
      <c r="O45" s="101"/>
      <c r="P45" s="101"/>
      <c r="Q45" s="101"/>
      <c r="R45" s="101"/>
      <c r="S45" s="101"/>
      <c r="T45" s="101"/>
      <c r="U45" s="101"/>
      <c r="V45" s="101"/>
      <c r="W45" s="101"/>
      <c r="X45" s="101"/>
      <c r="Y45" s="101"/>
      <c r="Z45" s="101"/>
      <c r="AA45" s="101"/>
      <c r="AB45" s="101"/>
      <c r="AC45" s="101"/>
      <c r="AD45" s="101"/>
      <c r="AE45" s="101"/>
      <c r="AF45" s="101"/>
      <c r="AG45" s="101"/>
    </row>
    <row r="46" spans="1:33" ht="18.75" customHeight="1" outlineLevel="1">
      <c r="A46" s="64"/>
      <c r="B46" s="64"/>
      <c r="C46" s="38" t="str">
        <f>C11</f>
        <v>Max Mustermann</v>
      </c>
      <c r="D46" s="8" t="str">
        <f>Currency_Unit</f>
        <v>EUR</v>
      </c>
      <c r="E46" s="108" t="str">
        <f>F36</f>
        <v>voll</v>
      </c>
      <c r="F46" s="73" t="str">
        <f>F11</f>
        <v xml:space="preserve">  Detailiert</v>
      </c>
      <c r="G46" s="74"/>
      <c r="H46" s="84"/>
      <c r="I46" s="51">
        <f ca="1">SUM(J46:AG46)</f>
        <v>19817.90625</v>
      </c>
      <c r="J46" s="112">
        <f t="shared" ref="J46:AG46" ca="1" si="11">IFERROR(IF($E11=1,J11*(MIN(AGSatz_RVAV*(J27/J11+J36/J11),Max_AG_RVAV)+MIN(AGSatz_KVPV*(J27/J11+J36/J11),Max_AG_KVPV)),IF($E11=2,J11*(J27/J11+J36/J11)*AGSatz_Pausch,0)),0)</f>
        <v>795</v>
      </c>
      <c r="K46" s="112">
        <f t="shared" ca="1" si="11"/>
        <v>795</v>
      </c>
      <c r="L46" s="112">
        <f t="shared" ca="1" si="11"/>
        <v>795</v>
      </c>
      <c r="M46" s="112">
        <f t="shared" ca="1" si="11"/>
        <v>795</v>
      </c>
      <c r="N46" s="112">
        <f t="shared" ca="1" si="11"/>
        <v>795</v>
      </c>
      <c r="O46" s="112">
        <f t="shared" ca="1" si="11"/>
        <v>1163.953125</v>
      </c>
      <c r="P46" s="112">
        <f t="shared" ca="1" si="11"/>
        <v>795</v>
      </c>
      <c r="Q46" s="112">
        <f t="shared" ca="1" si="11"/>
        <v>795</v>
      </c>
      <c r="R46" s="112">
        <f t="shared" ca="1" si="11"/>
        <v>795</v>
      </c>
      <c r="S46" s="112">
        <f t="shared" ca="1" si="11"/>
        <v>795</v>
      </c>
      <c r="T46" s="112">
        <f t="shared" ca="1" si="11"/>
        <v>795</v>
      </c>
      <c r="U46" s="112">
        <f t="shared" ca="1" si="11"/>
        <v>795</v>
      </c>
      <c r="V46" s="112">
        <f t="shared" ca="1" si="11"/>
        <v>795</v>
      </c>
      <c r="W46" s="112">
        <f t="shared" ca="1" si="11"/>
        <v>795</v>
      </c>
      <c r="X46" s="112">
        <f t="shared" ca="1" si="11"/>
        <v>795</v>
      </c>
      <c r="Y46" s="112">
        <f t="shared" ca="1" si="11"/>
        <v>795</v>
      </c>
      <c r="Z46" s="112">
        <f t="shared" ca="1" si="11"/>
        <v>795</v>
      </c>
      <c r="AA46" s="112">
        <f t="shared" ca="1" si="11"/>
        <v>1163.953125</v>
      </c>
      <c r="AB46" s="112">
        <f t="shared" ca="1" si="11"/>
        <v>795</v>
      </c>
      <c r="AC46" s="112">
        <f t="shared" ca="1" si="11"/>
        <v>795</v>
      </c>
      <c r="AD46" s="112">
        <f t="shared" ca="1" si="11"/>
        <v>795</v>
      </c>
      <c r="AE46" s="112">
        <f t="shared" ca="1" si="11"/>
        <v>795</v>
      </c>
      <c r="AF46" s="112">
        <f t="shared" ca="1" si="11"/>
        <v>795</v>
      </c>
      <c r="AG46" s="112">
        <f t="shared" ca="1" si="11"/>
        <v>795</v>
      </c>
    </row>
    <row r="47" spans="1:33" ht="18.75" customHeight="1" outlineLevel="1">
      <c r="A47" s="64"/>
      <c r="B47" s="64"/>
      <c r="C47" s="38" t="str">
        <f>C12</f>
        <v>Erna Packmeister</v>
      </c>
      <c r="D47" s="8" t="str">
        <f>Currency_Unit</f>
        <v>EUR</v>
      </c>
      <c r="E47" s="108" t="str">
        <f>F37</f>
        <v>voll</v>
      </c>
      <c r="F47" s="73" t="str">
        <f>F12</f>
        <v xml:space="preserve">  Detailiert</v>
      </c>
      <c r="G47" s="74"/>
      <c r="H47" s="84"/>
      <c r="I47" s="51">
        <f ca="1">SUM(J47:AG47)</f>
        <v>15256.40625</v>
      </c>
      <c r="J47" s="112">
        <f t="shared" ref="J47:AG47" ca="1" si="12">IFERROR(IF($E12=1,J12*(MIN(AGSatz_RVAV*(J28/J12+J37/J12),Max_AG_RVAV)+MIN(AGSatz_KVPV*(J28/J12+J37/J12),Max_AG_KVPV)),IF($E12=2,J12*(J28/J12+J37/J12)*AGSatz_Pausch,0)),0)</f>
        <v>596.25</v>
      </c>
      <c r="K47" s="112">
        <f t="shared" ca="1" si="12"/>
        <v>596.25</v>
      </c>
      <c r="L47" s="112">
        <f t="shared" ca="1" si="12"/>
        <v>596.25</v>
      </c>
      <c r="M47" s="112">
        <f t="shared" ca="1" si="12"/>
        <v>596.25</v>
      </c>
      <c r="N47" s="112">
        <f t="shared" ca="1" si="12"/>
        <v>596.25</v>
      </c>
      <c r="O47" s="112">
        <f t="shared" ca="1" si="12"/>
        <v>1069.453125</v>
      </c>
      <c r="P47" s="112">
        <f t="shared" ca="1" si="12"/>
        <v>596.25</v>
      </c>
      <c r="Q47" s="112">
        <f t="shared" ca="1" si="12"/>
        <v>596.25</v>
      </c>
      <c r="R47" s="112">
        <f t="shared" ca="1" si="12"/>
        <v>596.25</v>
      </c>
      <c r="S47" s="112">
        <f t="shared" ca="1" si="12"/>
        <v>596.25</v>
      </c>
      <c r="T47" s="112">
        <f t="shared" ca="1" si="12"/>
        <v>596.25</v>
      </c>
      <c r="U47" s="112">
        <f t="shared" ca="1" si="12"/>
        <v>596.25</v>
      </c>
      <c r="V47" s="112">
        <f t="shared" ca="1" si="12"/>
        <v>596.25</v>
      </c>
      <c r="W47" s="112">
        <f t="shared" ca="1" si="12"/>
        <v>596.25</v>
      </c>
      <c r="X47" s="112">
        <f t="shared" ca="1" si="12"/>
        <v>596.25</v>
      </c>
      <c r="Y47" s="112">
        <f t="shared" ca="1" si="12"/>
        <v>596.25</v>
      </c>
      <c r="Z47" s="112">
        <f t="shared" ca="1" si="12"/>
        <v>596.25</v>
      </c>
      <c r="AA47" s="112">
        <f t="shared" ca="1" si="12"/>
        <v>1069.453125</v>
      </c>
      <c r="AB47" s="112">
        <f t="shared" ca="1" si="12"/>
        <v>596.25</v>
      </c>
      <c r="AC47" s="112">
        <f t="shared" ca="1" si="12"/>
        <v>596.25</v>
      </c>
      <c r="AD47" s="112">
        <f t="shared" ca="1" si="12"/>
        <v>596.25</v>
      </c>
      <c r="AE47" s="112">
        <f t="shared" ca="1" si="12"/>
        <v>596.25</v>
      </c>
      <c r="AF47" s="112">
        <f t="shared" ca="1" si="12"/>
        <v>596.25</v>
      </c>
      <c r="AG47" s="112">
        <f t="shared" ca="1" si="12"/>
        <v>596.25</v>
      </c>
    </row>
    <row r="48" spans="1:33" ht="18.75" customHeight="1" outlineLevel="1">
      <c r="A48" s="64"/>
      <c r="B48" s="64"/>
      <c r="C48" s="38" t="str">
        <f>C13</f>
        <v>Freddy Fuhrmann</v>
      </c>
      <c r="D48" s="8" t="str">
        <f>Currency_Unit</f>
        <v>EUR</v>
      </c>
      <c r="E48" s="108" t="str">
        <f>F38</f>
        <v>voll</v>
      </c>
      <c r="F48" s="73" t="str">
        <f>F13</f>
        <v xml:space="preserve">  Detailiert</v>
      </c>
      <c r="G48" s="74"/>
      <c r="H48" s="84"/>
      <c r="I48" s="51">
        <f ca="1">SUM(J48:AG48)</f>
        <v>27934.875</v>
      </c>
      <c r="J48" s="112">
        <f t="shared" ref="J48:AG48" ca="1" si="13">IFERROR(IF($E13=1,J13*(MIN(AGSatz_RVAV*(J29/J13+J38/J13),Max_AG_RVAV)+MIN(AGSatz_KVPV*(J29/J13+J38/J13),Max_AG_KVPV)),IF($E13=2,J13*(J29/J13+J38/J13)*AGSatz_Pausch,0)),0)</f>
        <v>1163.953125</v>
      </c>
      <c r="K48" s="112">
        <f t="shared" ca="1" si="13"/>
        <v>1163.953125</v>
      </c>
      <c r="L48" s="112">
        <f t="shared" ca="1" si="13"/>
        <v>1163.953125</v>
      </c>
      <c r="M48" s="112">
        <f t="shared" ca="1" si="13"/>
        <v>1163.953125</v>
      </c>
      <c r="N48" s="112">
        <f t="shared" ca="1" si="13"/>
        <v>1163.953125</v>
      </c>
      <c r="O48" s="112">
        <f t="shared" ca="1" si="13"/>
        <v>1163.953125</v>
      </c>
      <c r="P48" s="112">
        <f t="shared" ca="1" si="13"/>
        <v>1163.953125</v>
      </c>
      <c r="Q48" s="112">
        <f t="shared" ca="1" si="13"/>
        <v>1163.953125</v>
      </c>
      <c r="R48" s="112">
        <f t="shared" ca="1" si="13"/>
        <v>1163.953125</v>
      </c>
      <c r="S48" s="112">
        <f t="shared" ca="1" si="13"/>
        <v>1163.953125</v>
      </c>
      <c r="T48" s="112">
        <f t="shared" ca="1" si="13"/>
        <v>1163.953125</v>
      </c>
      <c r="U48" s="112">
        <f t="shared" ca="1" si="13"/>
        <v>1163.953125</v>
      </c>
      <c r="V48" s="112">
        <f t="shared" ca="1" si="13"/>
        <v>1163.953125</v>
      </c>
      <c r="W48" s="112">
        <f t="shared" ca="1" si="13"/>
        <v>1163.953125</v>
      </c>
      <c r="X48" s="112">
        <f t="shared" ca="1" si="13"/>
        <v>1163.953125</v>
      </c>
      <c r="Y48" s="112">
        <f t="shared" ca="1" si="13"/>
        <v>1163.953125</v>
      </c>
      <c r="Z48" s="112">
        <f t="shared" ca="1" si="13"/>
        <v>1163.953125</v>
      </c>
      <c r="AA48" s="112">
        <f t="shared" ca="1" si="13"/>
        <v>1163.953125</v>
      </c>
      <c r="AB48" s="112">
        <f t="shared" ca="1" si="13"/>
        <v>1163.953125</v>
      </c>
      <c r="AC48" s="112">
        <f t="shared" ca="1" si="13"/>
        <v>1163.953125</v>
      </c>
      <c r="AD48" s="112">
        <f t="shared" ca="1" si="13"/>
        <v>1163.953125</v>
      </c>
      <c r="AE48" s="112">
        <f t="shared" ca="1" si="13"/>
        <v>1163.953125</v>
      </c>
      <c r="AF48" s="112">
        <f t="shared" ca="1" si="13"/>
        <v>1163.953125</v>
      </c>
      <c r="AG48" s="112">
        <f t="shared" ca="1" si="13"/>
        <v>1163.953125</v>
      </c>
    </row>
    <row r="49" spans="1:33" ht="18.75" customHeight="1" outlineLevel="1">
      <c r="A49" s="64"/>
      <c r="B49" s="64"/>
      <c r="C49" s="38" t="str">
        <f>C14</f>
        <v>Lackierer</v>
      </c>
      <c r="D49" s="8" t="str">
        <f>Currency_Unit</f>
        <v>EUR</v>
      </c>
      <c r="E49" s="108" t="str">
        <f>F39</f>
        <v>voll</v>
      </c>
      <c r="F49" s="73" t="str">
        <f>F14</f>
        <v xml:space="preserve">  Detailiert</v>
      </c>
      <c r="G49" s="74"/>
      <c r="H49" s="84"/>
      <c r="I49" s="51">
        <f ca="1">SUM(J49:AG49)</f>
        <v>38580.46875</v>
      </c>
      <c r="J49" s="112">
        <f t="shared" ref="J49:AG49" ca="1" si="14">IFERROR(IF($E14=1,J14*(MIN(AGSatz_RVAV*(J30/J14+J39/J14),Max_AG_RVAV)+MIN(AGSatz_KVPV*(J30/J14+J39/J14),Max_AG_KVPV)),IF($E14=2,J14*(J30/J14+J39/J14)*AGSatz_Pausch,0)),0)</f>
        <v>1490.625</v>
      </c>
      <c r="K49" s="112">
        <f t="shared" ca="1" si="14"/>
        <v>1490.625</v>
      </c>
      <c r="L49" s="112">
        <f t="shared" ca="1" si="14"/>
        <v>1490.625</v>
      </c>
      <c r="M49" s="112">
        <f t="shared" ca="1" si="14"/>
        <v>1490.625</v>
      </c>
      <c r="N49" s="112">
        <f t="shared" ca="1" si="14"/>
        <v>1490.625</v>
      </c>
      <c r="O49" s="112">
        <f t="shared" ca="1" si="14"/>
        <v>2893.359375</v>
      </c>
      <c r="P49" s="112">
        <f t="shared" ca="1" si="14"/>
        <v>1490.625</v>
      </c>
      <c r="Q49" s="112">
        <f t="shared" ca="1" si="14"/>
        <v>1490.625</v>
      </c>
      <c r="R49" s="112">
        <f t="shared" ca="1" si="14"/>
        <v>1490.625</v>
      </c>
      <c r="S49" s="112">
        <f t="shared" ca="1" si="14"/>
        <v>1490.625</v>
      </c>
      <c r="T49" s="112">
        <f t="shared" ca="1" si="14"/>
        <v>1490.625</v>
      </c>
      <c r="U49" s="112">
        <f t="shared" ca="1" si="14"/>
        <v>1490.625</v>
      </c>
      <c r="V49" s="112">
        <f t="shared" ca="1" si="14"/>
        <v>1490.625</v>
      </c>
      <c r="W49" s="112">
        <f t="shared" ca="1" si="14"/>
        <v>1490.625</v>
      </c>
      <c r="X49" s="112">
        <f t="shared" ca="1" si="14"/>
        <v>1490.625</v>
      </c>
      <c r="Y49" s="112">
        <f t="shared" ca="1" si="14"/>
        <v>1490.625</v>
      </c>
      <c r="Z49" s="112">
        <f t="shared" ca="1" si="14"/>
        <v>1490.625</v>
      </c>
      <c r="AA49" s="112">
        <f t="shared" ca="1" si="14"/>
        <v>2893.359375</v>
      </c>
      <c r="AB49" s="112">
        <f t="shared" ca="1" si="14"/>
        <v>1490.625</v>
      </c>
      <c r="AC49" s="112">
        <f t="shared" ca="1" si="14"/>
        <v>1490.625</v>
      </c>
      <c r="AD49" s="112">
        <f t="shared" ca="1" si="14"/>
        <v>1490.625</v>
      </c>
      <c r="AE49" s="112">
        <f t="shared" ca="1" si="14"/>
        <v>1490.625</v>
      </c>
      <c r="AF49" s="112">
        <f t="shared" ca="1" si="14"/>
        <v>1490.625</v>
      </c>
      <c r="AG49" s="112">
        <f t="shared" ca="1" si="14"/>
        <v>1490.625</v>
      </c>
    </row>
    <row r="50" spans="1:33" ht="18.75" customHeight="1" outlineLevel="1">
      <c r="A50" s="64"/>
      <c r="B50" s="64"/>
      <c r="C50" s="54" t="s">
        <v>204</v>
      </c>
      <c r="D50" s="8" t="str">
        <f>Currency_Unit</f>
        <v>EUR</v>
      </c>
      <c r="E50" s="36"/>
      <c r="F50" s="36"/>
      <c r="G50" s="36"/>
      <c r="I50" s="51">
        <f ca="1">SUM(J50:AG50)</f>
        <v>101589.65625</v>
      </c>
      <c r="J50" s="75">
        <f ca="1">SUM(J46:J49)</f>
        <v>4045.828125</v>
      </c>
      <c r="K50" s="75">
        <f t="shared" ref="K50:AG50" ca="1" si="15">SUM(K46:K49)</f>
        <v>4045.828125</v>
      </c>
      <c r="L50" s="75">
        <f t="shared" ca="1" si="15"/>
        <v>4045.828125</v>
      </c>
      <c r="M50" s="75">
        <f t="shared" ca="1" si="15"/>
        <v>4045.828125</v>
      </c>
      <c r="N50" s="75">
        <f t="shared" ca="1" si="15"/>
        <v>4045.828125</v>
      </c>
      <c r="O50" s="75">
        <f t="shared" ca="1" si="15"/>
        <v>6290.71875</v>
      </c>
      <c r="P50" s="75">
        <f t="shared" ca="1" si="15"/>
        <v>4045.828125</v>
      </c>
      <c r="Q50" s="75">
        <f t="shared" ca="1" si="15"/>
        <v>4045.828125</v>
      </c>
      <c r="R50" s="75">
        <f t="shared" ca="1" si="15"/>
        <v>4045.828125</v>
      </c>
      <c r="S50" s="75">
        <f t="shared" ca="1" si="15"/>
        <v>4045.828125</v>
      </c>
      <c r="T50" s="75">
        <f t="shared" ca="1" si="15"/>
        <v>4045.828125</v>
      </c>
      <c r="U50" s="75">
        <f t="shared" ca="1" si="15"/>
        <v>4045.828125</v>
      </c>
      <c r="V50" s="75">
        <f t="shared" ca="1" si="15"/>
        <v>4045.828125</v>
      </c>
      <c r="W50" s="75">
        <f t="shared" ca="1" si="15"/>
        <v>4045.828125</v>
      </c>
      <c r="X50" s="75">
        <f t="shared" ca="1" si="15"/>
        <v>4045.828125</v>
      </c>
      <c r="Y50" s="75">
        <f t="shared" ca="1" si="15"/>
        <v>4045.828125</v>
      </c>
      <c r="Z50" s="75">
        <f t="shared" ca="1" si="15"/>
        <v>4045.828125</v>
      </c>
      <c r="AA50" s="75">
        <f t="shared" ca="1" si="15"/>
        <v>6290.71875</v>
      </c>
      <c r="AB50" s="75">
        <f t="shared" ca="1" si="15"/>
        <v>4045.828125</v>
      </c>
      <c r="AC50" s="75">
        <f t="shared" ca="1" si="15"/>
        <v>4045.828125</v>
      </c>
      <c r="AD50" s="75">
        <f t="shared" ca="1" si="15"/>
        <v>4045.828125</v>
      </c>
      <c r="AE50" s="75">
        <f t="shared" ca="1" si="15"/>
        <v>4045.828125</v>
      </c>
      <c r="AF50" s="75">
        <f t="shared" ca="1" si="15"/>
        <v>4045.828125</v>
      </c>
      <c r="AG50" s="75">
        <f t="shared" ca="1" si="15"/>
        <v>4045.828125</v>
      </c>
    </row>
    <row r="51" spans="1:33" ht="18.75" customHeight="1" outlineLevel="1">
      <c r="A51" s="64"/>
      <c r="B51" s="64"/>
      <c r="C51" s="64"/>
      <c r="D51" s="84"/>
      <c r="E51" s="64"/>
      <c r="F51" s="64"/>
      <c r="G51" s="64"/>
      <c r="H51" s="64"/>
      <c r="I51" s="103"/>
      <c r="J51" s="103"/>
      <c r="K51" s="103"/>
      <c r="L51" s="103"/>
      <c r="M51" s="101"/>
      <c r="N51" s="101"/>
      <c r="O51" s="101"/>
      <c r="P51" s="101"/>
      <c r="Q51" s="101"/>
      <c r="R51" s="101"/>
      <c r="S51" s="101"/>
      <c r="T51" s="101"/>
      <c r="U51" s="101"/>
      <c r="V51" s="101"/>
      <c r="W51" s="101"/>
      <c r="X51" s="101"/>
      <c r="Y51" s="101"/>
      <c r="Z51" s="101"/>
      <c r="AA51" s="101"/>
      <c r="AB51" s="101"/>
      <c r="AC51" s="101"/>
      <c r="AD51" s="101"/>
      <c r="AE51" s="101"/>
      <c r="AF51" s="101"/>
      <c r="AG51" s="101"/>
    </row>
    <row r="52" spans="1:33" ht="18.75" customHeight="1">
      <c r="A52" s="64"/>
      <c r="B52" s="64"/>
      <c r="C52" s="64"/>
      <c r="D52" s="84"/>
      <c r="E52" s="64"/>
      <c r="F52" s="64"/>
      <c r="G52" s="64"/>
      <c r="H52" s="64"/>
      <c r="I52" s="103"/>
      <c r="J52" s="64"/>
      <c r="K52" s="64"/>
      <c r="L52" s="64"/>
      <c r="M52" s="79"/>
      <c r="N52" s="79"/>
      <c r="O52" s="79"/>
      <c r="P52" s="79"/>
      <c r="Q52" s="79"/>
      <c r="R52" s="79"/>
      <c r="S52" s="79"/>
      <c r="T52" s="79"/>
      <c r="U52" s="79"/>
      <c r="V52" s="79"/>
      <c r="W52" s="79"/>
      <c r="X52" s="79"/>
      <c r="Y52" s="79"/>
      <c r="Z52" s="79"/>
      <c r="AA52" s="79"/>
      <c r="AB52" s="79"/>
      <c r="AC52" s="79"/>
      <c r="AD52" s="79"/>
      <c r="AE52" s="79"/>
      <c r="AF52" s="79"/>
      <c r="AG52" s="79"/>
    </row>
    <row r="53" spans="1:33" ht="18.75" customHeight="1">
      <c r="A53" s="79"/>
      <c r="B53" s="79"/>
      <c r="C53" s="64"/>
      <c r="D53" s="84"/>
      <c r="E53" s="64"/>
      <c r="F53" s="64"/>
      <c r="G53" s="64"/>
      <c r="H53" s="64"/>
      <c r="I53" s="103"/>
      <c r="J53" s="103"/>
      <c r="K53" s="103"/>
      <c r="L53" s="103"/>
      <c r="M53" s="79"/>
      <c r="N53" s="79"/>
      <c r="O53" s="79"/>
      <c r="P53" s="79"/>
      <c r="Q53" s="79"/>
      <c r="R53" s="79"/>
      <c r="S53" s="79"/>
      <c r="T53" s="79"/>
      <c r="U53" s="79"/>
      <c r="V53" s="79"/>
      <c r="W53" s="79"/>
      <c r="X53" s="79"/>
      <c r="Y53" s="79"/>
      <c r="Z53" s="79"/>
      <c r="AA53" s="79"/>
      <c r="AB53" s="79"/>
      <c r="AC53" s="79"/>
      <c r="AD53" s="79"/>
      <c r="AE53" s="79"/>
      <c r="AF53" s="79"/>
      <c r="AG53" s="79"/>
    </row>
    <row r="54" spans="1:33" ht="18.75" customHeight="1">
      <c r="A54" s="79"/>
      <c r="B54" s="79"/>
      <c r="C54" s="64"/>
      <c r="D54" s="84"/>
      <c r="E54" s="64"/>
      <c r="F54" s="64"/>
      <c r="G54" s="64"/>
      <c r="H54" s="64"/>
      <c r="I54" s="103"/>
      <c r="J54" s="103"/>
      <c r="K54" s="103"/>
      <c r="L54" s="103"/>
      <c r="M54" s="79"/>
      <c r="N54" s="79"/>
      <c r="O54" s="79"/>
      <c r="P54" s="79"/>
      <c r="Q54" s="79"/>
      <c r="R54" s="79"/>
      <c r="S54" s="79"/>
      <c r="T54" s="79"/>
      <c r="U54" s="79"/>
      <c r="V54" s="79"/>
      <c r="W54" s="79"/>
      <c r="X54" s="79"/>
      <c r="Y54" s="79"/>
      <c r="Z54" s="79"/>
      <c r="AA54" s="79"/>
      <c r="AB54" s="79"/>
      <c r="AC54" s="79"/>
      <c r="AD54" s="79"/>
      <c r="AE54" s="79"/>
      <c r="AF54" s="79"/>
      <c r="AG54" s="79"/>
    </row>
    <row r="55" spans="1:33" s="79" customFormat="1" ht="18.75" customHeight="1">
      <c r="C55" s="142"/>
    </row>
    <row r="56" spans="1:33" s="79" customFormat="1" ht="18.75" customHeight="1"/>
    <row r="57" spans="1:33" s="79" customFormat="1" ht="18.75" customHeight="1"/>
    <row r="58" spans="1:33" s="79" customFormat="1" ht="18.75" customHeight="1"/>
    <row r="59" spans="1:33" s="79" customFormat="1" ht="18.75" customHeight="1"/>
    <row r="60" spans="1:33" s="79" customFormat="1" ht="18.75" customHeight="1"/>
    <row r="61" spans="1:33" s="79" customFormat="1" ht="18.75" customHeight="1"/>
    <row r="62" spans="1:33" s="79" customFormat="1" ht="18.75" customHeight="1"/>
    <row r="63" spans="1:33" s="79" customFormat="1" ht="18.75" customHeight="1"/>
    <row r="64" spans="1:33" s="79" customFormat="1" ht="18.75" customHeight="1"/>
    <row r="65" spans="3:3" s="79" customFormat="1" ht="18.75" customHeight="1"/>
    <row r="66" spans="3:3" s="79" customFormat="1" ht="18.75" customHeight="1"/>
    <row r="67" spans="3:3" s="79" customFormat="1" ht="18.75" customHeight="1"/>
    <row r="68" spans="3:3" s="79" customFormat="1" ht="18.75" customHeight="1"/>
    <row r="69" spans="3:3" s="79" customFormat="1" ht="18.75" customHeight="1">
      <c r="C69" s="142"/>
    </row>
    <row r="70" spans="3:3" s="79" customFormat="1" ht="18.75" customHeight="1"/>
    <row r="71" spans="3:3" s="79" customFormat="1" ht="18.75" customHeight="1"/>
    <row r="72" spans="3:3" s="79" customFormat="1" ht="18.75" customHeight="1"/>
    <row r="73" spans="3:3" s="79" customFormat="1" ht="18.75" customHeight="1"/>
    <row r="74" spans="3:3" s="79" customFormat="1" ht="18.75" customHeight="1"/>
    <row r="75" spans="3:3" s="79" customFormat="1" ht="18.75" customHeight="1"/>
    <row r="76" spans="3:3" s="79" customFormat="1" ht="18.75" customHeight="1"/>
    <row r="77" spans="3:3" s="79" customFormat="1" ht="18.75" customHeight="1"/>
    <row r="78" spans="3:3" s="79" customFormat="1" ht="17.25" customHeight="1"/>
    <row r="79" spans="3:3" s="79" customFormat="1" ht="17.25" customHeight="1"/>
    <row r="80" spans="3:3" s="79" customFormat="1" ht="17.25" customHeight="1"/>
    <row r="81" s="79" customFormat="1" ht="17.25" customHeight="1"/>
    <row r="82" s="79" customFormat="1" ht="17.25" customHeight="1"/>
    <row r="83" s="79" customFormat="1" ht="17.25" customHeight="1"/>
    <row r="84" s="79" customFormat="1" ht="17.25" customHeight="1"/>
    <row r="85" s="79" customFormat="1" ht="17.25" customHeight="1"/>
    <row r="86" s="79" customFormat="1" ht="17.25" customHeight="1"/>
    <row r="87" s="79" customFormat="1" ht="17.25" customHeight="1"/>
    <row r="88" s="79" customFormat="1" ht="17.25" customHeight="1"/>
    <row r="89" s="79" customFormat="1" ht="17.25" customHeight="1"/>
    <row r="90" s="79" customFormat="1" ht="17.25" customHeight="1"/>
    <row r="91" s="79" customFormat="1" ht="17.25" customHeight="1"/>
    <row r="92" s="79" customFormat="1" ht="17.25" customHeight="1"/>
    <row r="93" s="79" customFormat="1" ht="17.25" customHeight="1"/>
    <row r="94" s="79" customFormat="1" ht="17.25" customHeight="1"/>
    <row r="95" s="79" customFormat="1" ht="17.25" customHeight="1"/>
    <row r="96" s="79" customFormat="1" ht="17.25" customHeight="1"/>
    <row r="97" s="79" customFormat="1" ht="17.25" customHeight="1"/>
    <row r="98" s="79" customFormat="1" ht="17.25" customHeight="1"/>
    <row r="99" s="79" customFormat="1" ht="17.25" customHeight="1"/>
    <row r="100" s="79" customFormat="1" ht="17.25" customHeight="1"/>
    <row r="101" s="79" customFormat="1" ht="17.25" customHeight="1"/>
    <row r="102" s="79" customFormat="1" ht="17.25" customHeight="1"/>
    <row r="103" s="79" customFormat="1" ht="17.25" customHeight="1"/>
    <row r="104" s="79" customFormat="1" ht="17.25" customHeight="1"/>
    <row r="105" s="79" customFormat="1" ht="17.25" customHeight="1"/>
    <row r="106" s="79" customFormat="1" ht="17.25" customHeight="1"/>
    <row r="107" s="79" customFormat="1" ht="17.25" customHeight="1"/>
  </sheetData>
  <conditionalFormatting sqref="J11:AG14">
    <cfRule type="expression" dxfId="20" priority="78" stopIfTrue="1">
      <formula>J$5=0</formula>
    </cfRule>
  </conditionalFormatting>
  <conditionalFormatting sqref="K5:L5 R5:AG5">
    <cfRule type="cellIs" dxfId="19" priority="19" stopIfTrue="1" operator="equal">
      <formula>1</formula>
    </cfRule>
  </conditionalFormatting>
  <conditionalFormatting sqref="J3 K3:AG4">
    <cfRule type="expression" dxfId="18" priority="18" stopIfTrue="1">
      <formula>J$5=1</formula>
    </cfRule>
  </conditionalFormatting>
  <conditionalFormatting sqref="M5:Q5">
    <cfRule type="cellIs" dxfId="17" priority="17" stopIfTrue="1" operator="equal">
      <formula>1</formula>
    </cfRule>
  </conditionalFormatting>
  <conditionalFormatting sqref="J4">
    <cfRule type="expression" dxfId="16" priority="16" stopIfTrue="1">
      <formula>J$5=1</formula>
    </cfRule>
  </conditionalFormatting>
  <conditionalFormatting sqref="J5:AG5">
    <cfRule type="cellIs" dxfId="15" priority="14" stopIfTrue="1" operator="equal">
      <formula>1</formula>
    </cfRule>
  </conditionalFormatting>
  <conditionalFormatting sqref="F36:F39">
    <cfRule type="expression" dxfId="14" priority="9" stopIfTrue="1">
      <formula>G36&gt;1</formula>
    </cfRule>
  </conditionalFormatting>
  <dataValidations count="1">
    <dataValidation type="list" allowBlank="1" showInputMessage="1" showErrorMessage="1" sqref="E11:E14" xr:uid="{00000000-0002-0000-1500-000000000000}">
      <formula1>"0,1,2"</formula1>
    </dataValidation>
  </dataValidations>
  <pageMargins left="0.7" right="0.7" top="0.78740157499999996" bottom="0.78740157499999996"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MLS_Fimovi_Formate">
    <tabColor theme="1"/>
  </sheetPr>
  <dimension ref="A1:S107"/>
  <sheetViews>
    <sheetView showGridLines="0" zoomScale="115" zoomScaleNormal="115" zoomScaleSheetLayoutView="85" workbookViewId="0"/>
  </sheetViews>
  <sheetFormatPr baseColWidth="10" defaultColWidth="0" defaultRowHeight="12.75"/>
  <cols>
    <col min="1" max="1" width="4.7109375" customWidth="1"/>
    <col min="2" max="2" width="32.28515625" customWidth="1"/>
    <col min="3" max="3" width="11.42578125" customWidth="1"/>
    <col min="4" max="4" width="21.5703125" customWidth="1"/>
    <col min="5" max="5" width="15.85546875" customWidth="1"/>
    <col min="6" max="6" width="12.7109375" customWidth="1"/>
    <col min="7" max="9" width="11.42578125" customWidth="1"/>
    <col min="10" max="10" width="31.5703125" customWidth="1"/>
    <col min="11" max="11" width="11.42578125" customWidth="1"/>
    <col min="12" max="12" width="13.28515625" customWidth="1"/>
    <col min="13" max="19" width="0" hidden="1" customWidth="1"/>
    <col min="20" max="16384" width="11.42578125" hidden="1"/>
  </cols>
  <sheetData>
    <row r="1" spans="1:12" ht="24" customHeight="1">
      <c r="A1" s="39"/>
      <c r="B1" s="39" t="s">
        <v>127</v>
      </c>
      <c r="C1" s="39"/>
      <c r="D1" s="39"/>
      <c r="E1" s="39"/>
      <c r="F1" s="39"/>
      <c r="G1" s="39"/>
      <c r="H1" s="39"/>
      <c r="I1" s="39"/>
      <c r="J1" s="39"/>
      <c r="K1" s="39"/>
      <c r="L1" s="39"/>
    </row>
    <row r="2" spans="1:12">
      <c r="G2" s="78"/>
    </row>
    <row r="3" spans="1:12" ht="24" thickBot="1">
      <c r="A3" s="37"/>
      <c r="B3" s="37" t="s">
        <v>4</v>
      </c>
      <c r="C3" s="1"/>
      <c r="D3" s="37"/>
      <c r="E3" s="37"/>
      <c r="F3" s="37"/>
      <c r="G3" s="37"/>
      <c r="H3" s="1"/>
      <c r="I3" s="1"/>
      <c r="J3" s="1"/>
      <c r="K3" s="1"/>
      <c r="L3" s="1"/>
    </row>
    <row r="4" spans="1:12">
      <c r="B4" t="s">
        <v>58</v>
      </c>
      <c r="D4" s="11" t="s">
        <v>59</v>
      </c>
    </row>
    <row r="5" spans="1:12">
      <c r="F5" t="s">
        <v>186</v>
      </c>
    </row>
    <row r="6" spans="1:12">
      <c r="B6" t="s">
        <v>7</v>
      </c>
      <c r="D6" s="116">
        <v>100</v>
      </c>
      <c r="F6" s="81">
        <v>20</v>
      </c>
      <c r="G6" t="s">
        <v>187</v>
      </c>
    </row>
    <row r="7" spans="1:12">
      <c r="B7" t="s">
        <v>30</v>
      </c>
      <c r="D7" s="15">
        <v>100</v>
      </c>
      <c r="F7" s="81">
        <v>-20</v>
      </c>
      <c r="G7" t="s">
        <v>188</v>
      </c>
    </row>
    <row r="8" spans="1:12">
      <c r="B8" t="s">
        <v>29</v>
      </c>
      <c r="D8" s="17">
        <v>100</v>
      </c>
    </row>
    <row r="9" spans="1:12">
      <c r="B9" t="s">
        <v>8</v>
      </c>
      <c r="D9" s="18" t="s">
        <v>68</v>
      </c>
    </row>
    <row r="10" spans="1:12">
      <c r="B10" t="s">
        <v>9</v>
      </c>
      <c r="D10" s="19">
        <v>100</v>
      </c>
    </row>
    <row r="11" spans="1:12">
      <c r="B11" t="s">
        <v>10</v>
      </c>
      <c r="D11" s="20"/>
    </row>
    <row r="12" spans="1:12">
      <c r="B12" t="s">
        <v>128</v>
      </c>
      <c r="D12" s="57">
        <v>100</v>
      </c>
    </row>
    <row r="13" spans="1:12">
      <c r="B13" t="s">
        <v>129</v>
      </c>
      <c r="D13" s="21">
        <v>1</v>
      </c>
    </row>
    <row r="14" spans="1:12">
      <c r="D14" s="28">
        <v>1</v>
      </c>
      <c r="E14" t="s">
        <v>60</v>
      </c>
    </row>
    <row r="15" spans="1:12">
      <c r="D15" s="29">
        <v>1</v>
      </c>
      <c r="E15" t="s">
        <v>60</v>
      </c>
    </row>
    <row r="16" spans="1:12">
      <c r="D16" s="29">
        <v>1</v>
      </c>
      <c r="E16" t="s">
        <v>60</v>
      </c>
    </row>
    <row r="17" spans="1:12">
      <c r="D17" s="21">
        <v>1</v>
      </c>
      <c r="E17" t="s">
        <v>60</v>
      </c>
    </row>
    <row r="19" spans="1:12" ht="24" thickBot="1">
      <c r="A19" s="37"/>
      <c r="B19" s="37" t="s">
        <v>130</v>
      </c>
      <c r="C19" s="1"/>
      <c r="D19" s="37"/>
      <c r="E19" s="37"/>
      <c r="F19" s="37"/>
      <c r="G19" s="37"/>
      <c r="H19" s="1"/>
      <c r="I19" s="1"/>
      <c r="J19" s="1"/>
      <c r="K19" s="1"/>
      <c r="L19" s="1"/>
    </row>
    <row r="20" spans="1:12">
      <c r="B20" t="s">
        <v>76</v>
      </c>
      <c r="D20" s="34" t="s">
        <v>52</v>
      </c>
    </row>
    <row r="21" spans="1:12">
      <c r="D21" s="33"/>
      <c r="E21" s="33"/>
      <c r="F21" s="33"/>
    </row>
    <row r="22" spans="1:12">
      <c r="B22" t="s">
        <v>79</v>
      </c>
      <c r="D22" s="44">
        <v>0</v>
      </c>
      <c r="E22" t="s">
        <v>60</v>
      </c>
    </row>
    <row r="23" spans="1:12">
      <c r="B23" t="s">
        <v>80</v>
      </c>
      <c r="D23" s="30">
        <v>1</v>
      </c>
      <c r="E23" t="s">
        <v>60</v>
      </c>
    </row>
    <row r="25" spans="1:12">
      <c r="B25" t="s">
        <v>147</v>
      </c>
      <c r="D25" s="60">
        <v>0</v>
      </c>
      <c r="E25" t="s">
        <v>60</v>
      </c>
    </row>
    <row r="26" spans="1:12">
      <c r="B26" t="s">
        <v>148</v>
      </c>
      <c r="D26" s="61">
        <v>1</v>
      </c>
      <c r="E26" t="s">
        <v>60</v>
      </c>
    </row>
    <row r="28" spans="1:12">
      <c r="B28" t="s">
        <v>77</v>
      </c>
      <c r="D28" s="123">
        <v>1</v>
      </c>
      <c r="E28" t="s">
        <v>60</v>
      </c>
    </row>
    <row r="29" spans="1:12">
      <c r="B29" t="s">
        <v>78</v>
      </c>
      <c r="D29" s="104">
        <v>1</v>
      </c>
      <c r="E29" t="s">
        <v>60</v>
      </c>
    </row>
    <row r="31" spans="1:12">
      <c r="D31" s="11" t="s">
        <v>119</v>
      </c>
    </row>
    <row r="32" spans="1:12">
      <c r="B32" t="s">
        <v>120</v>
      </c>
      <c r="C32" s="52"/>
      <c r="D32" s="76">
        <v>1</v>
      </c>
      <c r="E32" s="52" t="s">
        <v>117</v>
      </c>
      <c r="F32" t="s">
        <v>118</v>
      </c>
    </row>
    <row r="33" spans="2:8">
      <c r="B33" t="s">
        <v>121</v>
      </c>
      <c r="D33" s="77">
        <v>1</v>
      </c>
      <c r="E33" s="52" t="s">
        <v>116</v>
      </c>
      <c r="F33" t="s">
        <v>118</v>
      </c>
    </row>
    <row r="35" spans="2:8">
      <c r="B35" t="s">
        <v>122</v>
      </c>
      <c r="D35" s="53">
        <v>1</v>
      </c>
      <c r="E35" t="s">
        <v>60</v>
      </c>
    </row>
    <row r="37" spans="2:8">
      <c r="B37" t="s">
        <v>49</v>
      </c>
      <c r="D37" s="22" t="s">
        <v>62</v>
      </c>
    </row>
    <row r="38" spans="2:8">
      <c r="B38" t="s">
        <v>50</v>
      </c>
      <c r="D38" s="42" t="s">
        <v>61</v>
      </c>
    </row>
    <row r="39" spans="2:8">
      <c r="B39" t="s">
        <v>51</v>
      </c>
      <c r="D39" s="43" t="s">
        <v>63</v>
      </c>
    </row>
    <row r="40" spans="2:8">
      <c r="B40" t="s">
        <v>85</v>
      </c>
      <c r="D40" s="35" t="s">
        <v>86</v>
      </c>
    </row>
    <row r="42" spans="2:8">
      <c r="B42" t="s">
        <v>82</v>
      </c>
      <c r="D42" s="16">
        <v>1</v>
      </c>
    </row>
    <row r="43" spans="2:8">
      <c r="B43" t="s">
        <v>87</v>
      </c>
      <c r="D43" s="58">
        <v>43831</v>
      </c>
      <c r="F43" t="s">
        <v>126</v>
      </c>
    </row>
    <row r="44" spans="2:8">
      <c r="D44" s="16"/>
    </row>
    <row r="45" spans="2:8">
      <c r="D45" s="59" t="s">
        <v>131</v>
      </c>
      <c r="E45" s="11" t="s">
        <v>132</v>
      </c>
      <c r="F45" s="11" t="s">
        <v>133</v>
      </c>
    </row>
    <row r="46" spans="2:8">
      <c r="B46" t="s">
        <v>125</v>
      </c>
      <c r="D46" s="55">
        <v>1500</v>
      </c>
      <c r="E46" s="55">
        <v>0</v>
      </c>
      <c r="F46" s="55">
        <v>-1500</v>
      </c>
      <c r="H46" t="s">
        <v>126</v>
      </c>
    </row>
    <row r="47" spans="2:8">
      <c r="B47" t="s">
        <v>124</v>
      </c>
      <c r="D47" s="56">
        <v>0.25</v>
      </c>
      <c r="E47" s="56">
        <v>0</v>
      </c>
      <c r="F47" s="56">
        <v>-0.25</v>
      </c>
      <c r="H47" t="s">
        <v>126</v>
      </c>
    </row>
    <row r="48" spans="2:8">
      <c r="D48" s="4"/>
    </row>
    <row r="49" spans="1:12" ht="24" thickBot="1">
      <c r="A49" s="37"/>
      <c r="B49" s="37" t="s">
        <v>3</v>
      </c>
      <c r="C49" s="1"/>
      <c r="D49" s="37"/>
      <c r="E49" s="37"/>
      <c r="F49" s="37"/>
      <c r="G49" s="37"/>
      <c r="H49" s="1"/>
      <c r="I49" s="1"/>
      <c r="J49" s="1"/>
      <c r="K49" s="1"/>
      <c r="L49" s="1"/>
    </row>
    <row r="50" spans="1:12" ht="20.25">
      <c r="B50" s="2" t="s">
        <v>28</v>
      </c>
      <c r="H50" s="2" t="s">
        <v>54</v>
      </c>
    </row>
    <row r="51" spans="1:12" ht="20.25">
      <c r="B51" s="2"/>
      <c r="H51" s="2"/>
    </row>
    <row r="52" spans="1:12" ht="20.25">
      <c r="B52" t="s">
        <v>5</v>
      </c>
      <c r="D52" s="8" t="s">
        <v>6</v>
      </c>
      <c r="H52" t="s">
        <v>69</v>
      </c>
      <c r="J52" s="39" t="s">
        <v>65</v>
      </c>
    </row>
    <row r="53" spans="1:12" ht="18">
      <c r="B53" s="3"/>
      <c r="H53" t="s">
        <v>70</v>
      </c>
      <c r="J53" s="40" t="s">
        <v>66</v>
      </c>
    </row>
    <row r="54" spans="1:12" ht="15">
      <c r="B54" t="s">
        <v>81</v>
      </c>
      <c r="D54" s="7">
        <v>100</v>
      </c>
      <c r="H54" t="s">
        <v>71</v>
      </c>
      <c r="J54" s="41" t="s">
        <v>67</v>
      </c>
    </row>
    <row r="56" spans="1:12">
      <c r="B56" t="s">
        <v>27</v>
      </c>
      <c r="D56" s="10">
        <v>100</v>
      </c>
    </row>
    <row r="58" spans="1:12" ht="20.25">
      <c r="B58" t="s">
        <v>26</v>
      </c>
      <c r="D58" s="12">
        <v>100</v>
      </c>
      <c r="H58" s="2" t="s">
        <v>89</v>
      </c>
    </row>
    <row r="60" spans="1:12" ht="24" thickBot="1">
      <c r="B60" t="s">
        <v>25</v>
      </c>
      <c r="D60" s="13">
        <v>100</v>
      </c>
      <c r="H60" t="s">
        <v>53</v>
      </c>
      <c r="J60" s="1" t="s">
        <v>72</v>
      </c>
    </row>
    <row r="62" spans="1:12" ht="21" thickBot="1">
      <c r="B62" t="s">
        <v>24</v>
      </c>
      <c r="D62" s="14">
        <v>100</v>
      </c>
      <c r="H62" t="s">
        <v>55</v>
      </c>
      <c r="J62" s="2" t="s">
        <v>73</v>
      </c>
    </row>
    <row r="63" spans="1:12" ht="15.75" thickTop="1">
      <c r="H63" t="s">
        <v>56</v>
      </c>
      <c r="J63" s="3" t="s">
        <v>74</v>
      </c>
    </row>
    <row r="64" spans="1:12" ht="14.25">
      <c r="H64" t="s">
        <v>57</v>
      </c>
      <c r="J64" s="9" t="s">
        <v>75</v>
      </c>
    </row>
    <row r="66" spans="1:12" ht="24" thickBot="1">
      <c r="A66" s="37"/>
      <c r="B66" s="37" t="s">
        <v>134</v>
      </c>
      <c r="C66" s="1"/>
      <c r="D66" s="37"/>
      <c r="E66" s="37"/>
      <c r="F66" s="37"/>
      <c r="G66" s="37"/>
      <c r="H66" s="37"/>
      <c r="I66" s="37"/>
      <c r="J66" s="37"/>
      <c r="K66" s="37"/>
      <c r="L66" s="37"/>
    </row>
    <row r="67" spans="1:12" ht="20.25">
      <c r="B67" s="2" t="s">
        <v>17</v>
      </c>
      <c r="E67" s="3" t="s">
        <v>2</v>
      </c>
      <c r="H67" s="2" t="s">
        <v>135</v>
      </c>
      <c r="L67" s="3"/>
    </row>
    <row r="68" spans="1:12" ht="15">
      <c r="B68" t="s">
        <v>18</v>
      </c>
      <c r="D68" s="6">
        <v>365</v>
      </c>
      <c r="E68" t="s">
        <v>31</v>
      </c>
      <c r="J68" s="11" t="s">
        <v>91</v>
      </c>
      <c r="K68" s="11" t="s">
        <v>104</v>
      </c>
      <c r="L68" s="3" t="s">
        <v>2</v>
      </c>
    </row>
    <row r="69" spans="1:12">
      <c r="B69" t="s">
        <v>32</v>
      </c>
      <c r="D69" s="6">
        <v>12</v>
      </c>
      <c r="E69" t="s">
        <v>33</v>
      </c>
      <c r="J69" s="15" t="s">
        <v>92</v>
      </c>
      <c r="K69" s="47">
        <v>1</v>
      </c>
      <c r="L69" t="s">
        <v>91</v>
      </c>
    </row>
    <row r="70" spans="1:12">
      <c r="B70" t="s">
        <v>20</v>
      </c>
      <c r="D70" s="6">
        <v>4</v>
      </c>
      <c r="E70" t="s">
        <v>34</v>
      </c>
      <c r="J70" s="15" t="s">
        <v>93</v>
      </c>
      <c r="K70" s="47">
        <v>2</v>
      </c>
    </row>
    <row r="71" spans="1:12">
      <c r="B71" t="s">
        <v>19</v>
      </c>
      <c r="D71" s="6">
        <v>3</v>
      </c>
      <c r="E71" t="s">
        <v>35</v>
      </c>
      <c r="J71" s="15" t="s">
        <v>94</v>
      </c>
      <c r="K71" s="47">
        <v>3</v>
      </c>
    </row>
    <row r="72" spans="1:12">
      <c r="D72" s="4"/>
      <c r="J72" s="15" t="s">
        <v>95</v>
      </c>
      <c r="K72" s="47">
        <v>4</v>
      </c>
    </row>
    <row r="73" spans="1:12">
      <c r="B73" t="s">
        <v>21</v>
      </c>
      <c r="D73" s="5">
        <v>1.0000000000000001E-5</v>
      </c>
      <c r="E73" t="s">
        <v>84</v>
      </c>
      <c r="J73" s="15" t="s">
        <v>96</v>
      </c>
      <c r="K73" s="47">
        <v>5</v>
      </c>
    </row>
    <row r="74" spans="1:12">
      <c r="B74" t="s">
        <v>22</v>
      </c>
      <c r="D74" s="6">
        <v>1000</v>
      </c>
      <c r="E74" t="s">
        <v>22</v>
      </c>
      <c r="J74" s="15" t="s">
        <v>97</v>
      </c>
      <c r="K74" s="47">
        <v>6</v>
      </c>
    </row>
    <row r="75" spans="1:12">
      <c r="B75" t="s">
        <v>0</v>
      </c>
      <c r="D75" s="6">
        <v>1000000</v>
      </c>
      <c r="E75" t="s">
        <v>0</v>
      </c>
      <c r="J75" s="15" t="s">
        <v>98</v>
      </c>
      <c r="K75" s="47">
        <v>7</v>
      </c>
    </row>
    <row r="76" spans="1:12">
      <c r="B76" t="s">
        <v>36</v>
      </c>
      <c r="D76" s="6">
        <v>1000000000</v>
      </c>
      <c r="E76" t="s">
        <v>36</v>
      </c>
      <c r="J76" s="15" t="s">
        <v>99</v>
      </c>
      <c r="K76" s="47">
        <v>8</v>
      </c>
    </row>
    <row r="77" spans="1:12">
      <c r="B77" t="s">
        <v>88</v>
      </c>
      <c r="D77" s="5">
        <v>9.9999999999999995E-8</v>
      </c>
      <c r="E77" t="s">
        <v>23</v>
      </c>
      <c r="J77" s="15" t="s">
        <v>100</v>
      </c>
      <c r="K77" s="47">
        <v>9</v>
      </c>
    </row>
    <row r="78" spans="1:12">
      <c r="J78" s="15" t="s">
        <v>101</v>
      </c>
      <c r="K78" s="47">
        <v>10</v>
      </c>
    </row>
    <row r="79" spans="1:12">
      <c r="J79" s="15" t="s">
        <v>102</v>
      </c>
      <c r="K79" s="47">
        <v>11</v>
      </c>
    </row>
    <row r="80" spans="1:12">
      <c r="J80" s="15" t="s">
        <v>103</v>
      </c>
      <c r="K80" s="47">
        <v>12</v>
      </c>
    </row>
    <row r="81" spans="2:12" ht="20.25">
      <c r="B81" s="2" t="s">
        <v>11</v>
      </c>
      <c r="D81" s="4"/>
    </row>
    <row r="82" spans="2:12" ht="15">
      <c r="B82" t="s">
        <v>37</v>
      </c>
      <c r="C82" s="23"/>
      <c r="D82" s="25" t="s">
        <v>1</v>
      </c>
      <c r="E82" t="s">
        <v>47</v>
      </c>
      <c r="J82" s="11" t="s">
        <v>90</v>
      </c>
      <c r="K82" s="11" t="s">
        <v>104</v>
      </c>
      <c r="L82" s="3" t="s">
        <v>2</v>
      </c>
    </row>
    <row r="83" spans="2:12">
      <c r="B83" t="s">
        <v>38</v>
      </c>
      <c r="C83" s="23"/>
      <c r="D83" s="25" t="s">
        <v>12</v>
      </c>
      <c r="E83" t="s">
        <v>48</v>
      </c>
      <c r="J83" s="15" t="s">
        <v>91</v>
      </c>
      <c r="K83" s="47">
        <v>1</v>
      </c>
      <c r="L83" t="s">
        <v>90</v>
      </c>
    </row>
    <row r="84" spans="2:12">
      <c r="B84" t="s">
        <v>39</v>
      </c>
      <c r="C84" s="24"/>
      <c r="D84" s="26" t="s">
        <v>13</v>
      </c>
      <c r="E84" t="s">
        <v>43</v>
      </c>
      <c r="J84" s="15" t="s">
        <v>112</v>
      </c>
      <c r="K84" s="47">
        <v>3</v>
      </c>
    </row>
    <row r="85" spans="2:12">
      <c r="B85" t="s">
        <v>40</v>
      </c>
      <c r="C85" s="24"/>
      <c r="D85" s="26" t="s">
        <v>16</v>
      </c>
      <c r="E85" t="s">
        <v>44</v>
      </c>
      <c r="J85" s="15" t="s">
        <v>113</v>
      </c>
      <c r="K85" s="47">
        <v>6</v>
      </c>
    </row>
    <row r="86" spans="2:12">
      <c r="B86" t="s">
        <v>41</v>
      </c>
      <c r="C86" s="24"/>
      <c r="D86" s="27" t="s">
        <v>15</v>
      </c>
      <c r="E86" t="s">
        <v>45</v>
      </c>
      <c r="J86" s="15" t="s">
        <v>114</v>
      </c>
      <c r="K86" s="47">
        <v>12</v>
      </c>
    </row>
    <row r="87" spans="2:12">
      <c r="B87" t="s">
        <v>42</v>
      </c>
      <c r="C87" s="24"/>
      <c r="D87" s="27" t="s">
        <v>14</v>
      </c>
      <c r="E87" t="s">
        <v>46</v>
      </c>
    </row>
    <row r="88" spans="2:12">
      <c r="C88" s="24"/>
    </row>
    <row r="89" spans="2:12">
      <c r="D89" s="32">
        <v>1</v>
      </c>
    </row>
    <row r="90" spans="2:12" ht="20.25">
      <c r="B90" t="s">
        <v>136</v>
      </c>
      <c r="D90" s="31" t="str">
        <f>IF(D89=1,Pf_unt_ja,Pf_unt_nein)</f>
        <v>▼</v>
      </c>
      <c r="E90" t="s">
        <v>83</v>
      </c>
      <c r="J90" s="11" t="s">
        <v>173</v>
      </c>
      <c r="K90" s="11" t="s">
        <v>104</v>
      </c>
    </row>
    <row r="91" spans="2:12" ht="17.25" customHeight="1">
      <c r="B91" t="s">
        <v>137</v>
      </c>
      <c r="J91" s="15" t="s">
        <v>174</v>
      </c>
      <c r="K91" s="47">
        <v>1</v>
      </c>
    </row>
    <row r="92" spans="2:12" ht="17.25" customHeight="1">
      <c r="J92" s="15" t="s">
        <v>175</v>
      </c>
      <c r="K92" s="47">
        <v>2</v>
      </c>
    </row>
    <row r="93" spans="2:12" ht="17.25" customHeight="1">
      <c r="B93" s="2" t="s">
        <v>145</v>
      </c>
      <c r="E93" s="3" t="s">
        <v>2</v>
      </c>
    </row>
    <row r="94" spans="2:12" ht="17.25" customHeight="1">
      <c r="D94" s="80" t="s">
        <v>142</v>
      </c>
      <c r="E94" t="s">
        <v>146</v>
      </c>
      <c r="J94" s="11" t="s">
        <v>191</v>
      </c>
      <c r="K94" s="11" t="s">
        <v>104</v>
      </c>
      <c r="L94" s="3"/>
    </row>
    <row r="95" spans="2:12" ht="17.25" customHeight="1">
      <c r="D95" s="80" t="s">
        <v>143</v>
      </c>
      <c r="J95" s="15" t="s">
        <v>194</v>
      </c>
      <c r="K95" s="47">
        <v>1</v>
      </c>
    </row>
    <row r="96" spans="2:12" ht="17.25" customHeight="1">
      <c r="D96" s="80" t="s">
        <v>144</v>
      </c>
      <c r="J96" s="15" t="s">
        <v>192</v>
      </c>
      <c r="K96" s="47">
        <v>2</v>
      </c>
    </row>
    <row r="97" spans="10:11" ht="17.25" customHeight="1">
      <c r="J97" s="15" t="s">
        <v>193</v>
      </c>
      <c r="K97" s="47">
        <v>3</v>
      </c>
    </row>
    <row r="98" spans="10:11" ht="17.25" customHeight="1"/>
    <row r="99" spans="10:11" ht="17.25" customHeight="1"/>
    <row r="100" spans="10:11" ht="17.25" customHeight="1"/>
    <row r="101" spans="10:11" ht="17.25" customHeight="1"/>
    <row r="102" spans="10:11" ht="17.25" customHeight="1"/>
    <row r="103" spans="10:11" ht="17.25" customHeight="1"/>
    <row r="104" spans="10:11" ht="17.25" customHeight="1"/>
    <row r="105" spans="10:11" ht="17.25" customHeight="1"/>
    <row r="106" spans="10:11" ht="17.25" customHeight="1"/>
    <row r="107" spans="10:11" ht="17.25" customHeight="1"/>
  </sheetData>
  <sheetProtection sheet="1" objects="1" scenarios="1"/>
  <conditionalFormatting sqref="D22">
    <cfRule type="cellIs" dxfId="13" priority="16" operator="notEqual">
      <formula>0</formula>
    </cfRule>
  </conditionalFormatting>
  <conditionalFormatting sqref="D14">
    <cfRule type="cellIs" dxfId="12" priority="15" stopIfTrue="1" operator="equal">
      <formula>1</formula>
    </cfRule>
  </conditionalFormatting>
  <conditionalFormatting sqref="D15">
    <cfRule type="cellIs" dxfId="11" priority="14" stopIfTrue="1" operator="equal">
      <formula>1</formula>
    </cfRule>
  </conditionalFormatting>
  <conditionalFormatting sqref="D16">
    <cfRule type="cellIs" dxfId="10" priority="13" stopIfTrue="1" operator="equal">
      <formula>1</formula>
    </cfRule>
  </conditionalFormatting>
  <conditionalFormatting sqref="D17:D18">
    <cfRule type="cellIs" dxfId="9" priority="12" stopIfTrue="1" operator="equal">
      <formula>1</formula>
    </cfRule>
  </conditionalFormatting>
  <conditionalFormatting sqref="D23">
    <cfRule type="cellIs" dxfId="8" priority="11" operator="notEqual">
      <formula>0</formula>
    </cfRule>
  </conditionalFormatting>
  <conditionalFormatting sqref="D90">
    <cfRule type="cellIs" dxfId="7" priority="10" stopIfTrue="1" operator="equal">
      <formula>Pf_unt_ja</formula>
    </cfRule>
  </conditionalFormatting>
  <conditionalFormatting sqref="D28">
    <cfRule type="cellIs" dxfId="6" priority="9" stopIfTrue="1" operator="equal">
      <formula>1</formula>
    </cfRule>
  </conditionalFormatting>
  <conditionalFormatting sqref="D29">
    <cfRule type="cellIs" dxfId="5" priority="8" stopIfTrue="1" operator="equal">
      <formula>1</formula>
    </cfRule>
  </conditionalFormatting>
  <conditionalFormatting sqref="D35">
    <cfRule type="expression" dxfId="4" priority="7" stopIfTrue="1">
      <formula>D35=1</formula>
    </cfRule>
  </conditionalFormatting>
  <conditionalFormatting sqref="D43">
    <cfRule type="expression" dxfId="3" priority="5" stopIfTrue="1">
      <formula>F$6=1</formula>
    </cfRule>
    <cfRule type="expression" dxfId="2" priority="6" stopIfTrue="1">
      <formula>F$7=1</formula>
    </cfRule>
  </conditionalFormatting>
  <conditionalFormatting sqref="D25">
    <cfRule type="cellIs" dxfId="1" priority="4" operator="notEqual">
      <formula>0</formula>
    </cfRule>
  </conditionalFormatting>
  <conditionalFormatting sqref="D26">
    <cfRule type="cellIs" dxfId="0" priority="3" operator="notEqual">
      <formula>0</formula>
    </cfRule>
  </conditionalFormatting>
  <dataValidations disablePrompts="1" count="3">
    <dataValidation type="list" allowBlank="1" showInputMessage="1" showErrorMessage="1" sqref="D32:D33" xr:uid="{00000000-0002-0000-1C00-000000000000}">
      <formula1>"1,0"</formula1>
    </dataValidation>
    <dataValidation type="decimal" operator="greaterThanOrEqual" allowBlank="1" showInputMessage="1" showErrorMessage="1" errorTitle="Eingabehinweis" error="Positive Werte eingeben !" sqref="F6" xr:uid="{00000000-0002-0000-1C00-000001000000}">
      <formula1>0</formula1>
    </dataValidation>
    <dataValidation type="decimal" operator="lessThanOrEqual" allowBlank="1" showInputMessage="1" showErrorMessage="1" errorTitle="Achtung" error="Negative Werte eingeben !" sqref="F7" xr:uid="{00000000-0002-0000-1C00-000002000000}">
      <formula1>0</formula1>
    </dataValidation>
  </dataValidations>
  <printOptions horizontalCentered="1"/>
  <pageMargins left="0.70866141732283472" right="0.70866141732283472" top="0.98425196850393704" bottom="0.78740157480314965" header="0.31496062992125984" footer="0.31496062992125984"/>
  <pageSetup paperSize="9" scale="47" fitToHeight="3" orientation="landscape" r:id="rId1"/>
  <headerFooter>
    <oddHeader>&amp;R&amp;G</oddHeader>
    <oddFooter>&amp;LBeispiel von &amp;"Arial,Fett"www.financial-modelling-videos.de&amp;C&amp;A&amp;RSeite &amp;P von &amp;N</oddFooter>
  </headerFooter>
  <rowBreaks count="1" manualBreakCount="1">
    <brk id="48" max="11"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53</vt:i4>
      </vt:variant>
    </vt:vector>
  </HeadingPairs>
  <TitlesOfParts>
    <vt:vector size="57" baseType="lpstr">
      <vt:lpstr>Hinweis</vt:lpstr>
      <vt:lpstr>Annahmen</vt:lpstr>
      <vt:lpstr>Personal</vt:lpstr>
      <vt:lpstr>Formate</vt:lpstr>
      <vt:lpstr>A_P1_13</vt:lpstr>
      <vt:lpstr>A_P1_Gehalt_01</vt:lpstr>
      <vt:lpstr>A_P1_Gehalt_02</vt:lpstr>
      <vt:lpstr>A_P1_Gehalt_03</vt:lpstr>
      <vt:lpstr>A_P1_Gehalt_04</vt:lpstr>
      <vt:lpstr>A_P1_Mitarbeiter</vt:lpstr>
      <vt:lpstr>A_P1_Name</vt:lpstr>
      <vt:lpstr>A_P1_Steig_01</vt:lpstr>
      <vt:lpstr>A_P1_Steig_02</vt:lpstr>
      <vt:lpstr>A_P1_Steig_03</vt:lpstr>
      <vt:lpstr>A_P1_Steig_04</vt:lpstr>
      <vt:lpstr>A_SozAb_01</vt:lpstr>
      <vt:lpstr>A_SozAb_02</vt:lpstr>
      <vt:lpstr>A_SozAb_03</vt:lpstr>
      <vt:lpstr>A_SozAb_04</vt:lpstr>
      <vt:lpstr>A_SozAb_05</vt:lpstr>
      <vt:lpstr>A_SozAb_06</vt:lpstr>
      <vt:lpstr>AGSatz_KVPV</vt:lpstr>
      <vt:lpstr>AGSatz_Pausch</vt:lpstr>
      <vt:lpstr>AGSatz_RVAV</vt:lpstr>
      <vt:lpstr>Annahmen!Druckbereich</vt:lpstr>
      <vt:lpstr>Formate!Druckbereich</vt:lpstr>
      <vt:lpstr>Hinweis!Druckbereich</vt:lpstr>
      <vt:lpstr>GanzkleineZahl</vt:lpstr>
      <vt:lpstr>Max_AG_KVPV</vt:lpstr>
      <vt:lpstr>Max_AG_RVAV</vt:lpstr>
      <vt:lpstr>Milliarde</vt:lpstr>
      <vt:lpstr>Million</vt:lpstr>
      <vt:lpstr>Mon_13te_Z</vt:lpstr>
      <vt:lpstr>Mon_13te_Z_kop</vt:lpstr>
      <vt:lpstr>Monate</vt:lpstr>
      <vt:lpstr>Monate_Jahr</vt:lpstr>
      <vt:lpstr>Monate_Quartal</vt:lpstr>
      <vt:lpstr>P_P1_Anz_01</vt:lpstr>
      <vt:lpstr>P_P1_Anz_02</vt:lpstr>
      <vt:lpstr>P_P1_Anz_03</vt:lpstr>
      <vt:lpstr>P_P1_Anz_04</vt:lpstr>
      <vt:lpstr>P_P1_LoNK_01</vt:lpstr>
      <vt:lpstr>P_P1_LoNK_02</vt:lpstr>
      <vt:lpstr>P_P1_LoNK_03</vt:lpstr>
      <vt:lpstr>P_P1_LoNK_04</vt:lpstr>
      <vt:lpstr>Periodizitaet</vt:lpstr>
      <vt:lpstr>Pf_hor_ja</vt:lpstr>
      <vt:lpstr>Pf_hor_nein</vt:lpstr>
      <vt:lpstr>Pf_li</vt:lpstr>
      <vt:lpstr>Pf_re</vt:lpstr>
      <vt:lpstr>Pf_unt_ja</vt:lpstr>
      <vt:lpstr>Pf_unt_nein</vt:lpstr>
      <vt:lpstr>Quartale_Jahr</vt:lpstr>
      <vt:lpstr>Rückzahlungsmethode</vt:lpstr>
      <vt:lpstr>Rund_Tol</vt:lpstr>
      <vt:lpstr>Tage_Jahr</vt:lpstr>
      <vt:lpstr>Tausend</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Fimovi Tutorial</dc:title>
  <dc:creator>Fimovi</dc:creator>
  <dc:description>www.financial-modelling-videos.de</dc:description>
  <cp:lastModifiedBy>www.fimovi.de</cp:lastModifiedBy>
  <cp:lastPrinted>2019-07-22T08:00:43Z</cp:lastPrinted>
  <dcterms:created xsi:type="dcterms:W3CDTF">2013-02-07T14:13:17Z</dcterms:created>
  <dcterms:modified xsi:type="dcterms:W3CDTF">2023-01-23T16:57:17Z</dcterms:modified>
</cp:coreProperties>
</file>